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 activeTab="1"/>
  </bookViews>
  <sheets>
    <sheet name="Доходи 1 півріччя" sheetId="1" r:id="rId1"/>
    <sheet name="Видатки 1 кв." sheetId="2" r:id="rId2"/>
  </sheets>
  <definedNames>
    <definedName name="_xlnm.Print_Titles" localSheetId="0">'Доходи 1 півріччя'!$A:$C</definedName>
  </definedNames>
  <calcPr calcId="145621"/>
</workbook>
</file>

<file path=xl/calcChain.xml><?xml version="1.0" encoding="utf-8"?>
<calcChain xmlns="http://schemas.openxmlformats.org/spreadsheetml/2006/main">
  <c r="E71" i="2" l="1"/>
  <c r="C52" i="2" l="1"/>
  <c r="C78" i="2"/>
  <c r="F53" i="2"/>
  <c r="E69" i="2" l="1"/>
  <c r="G68" i="2"/>
  <c r="F68" i="2"/>
  <c r="E67" i="2"/>
  <c r="D67" i="2"/>
  <c r="G67" i="2" s="1"/>
  <c r="C67" i="2"/>
  <c r="F67" i="2" s="1"/>
  <c r="D69" i="2"/>
  <c r="C69" i="2"/>
  <c r="C65" i="2"/>
  <c r="E65" i="2"/>
  <c r="D65" i="2"/>
  <c r="E61" i="2"/>
  <c r="D61" i="2"/>
  <c r="C61" i="2"/>
  <c r="E57" i="2"/>
  <c r="D57" i="2"/>
  <c r="C57" i="2"/>
  <c r="C71" i="2" s="1"/>
  <c r="E43" i="2"/>
  <c r="D43" i="2"/>
  <c r="C43" i="2"/>
  <c r="E41" i="2"/>
  <c r="D41" i="2"/>
  <c r="C41" i="2"/>
  <c r="E39" i="2"/>
  <c r="D39" i="2"/>
  <c r="C39" i="2"/>
  <c r="E37" i="2"/>
  <c r="D37" i="2"/>
  <c r="C37" i="2"/>
  <c r="C24" i="2"/>
  <c r="F25" i="2"/>
  <c r="G25" i="2"/>
  <c r="F26" i="2"/>
  <c r="G26" i="2"/>
  <c r="C13" i="2"/>
  <c r="D71" i="2" l="1"/>
  <c r="F85" i="1"/>
  <c r="E85" i="1"/>
  <c r="D85" i="1"/>
  <c r="I61" i="1"/>
  <c r="I62" i="1"/>
  <c r="I63" i="1"/>
  <c r="I64" i="1"/>
  <c r="I65" i="1"/>
  <c r="H61" i="1"/>
  <c r="H62" i="1"/>
  <c r="H63" i="1"/>
  <c r="H64" i="1"/>
  <c r="H65" i="1"/>
  <c r="G61" i="1"/>
  <c r="G62" i="1"/>
  <c r="G63" i="1"/>
  <c r="G64" i="1"/>
  <c r="G65" i="1"/>
  <c r="G80" i="2" l="1"/>
  <c r="F80" i="2"/>
  <c r="G79" i="2"/>
  <c r="F79" i="2"/>
  <c r="F78" i="2"/>
  <c r="D78" i="2"/>
  <c r="G78" i="2" s="1"/>
  <c r="C77" i="2"/>
  <c r="F77" i="2" s="1"/>
  <c r="G76" i="2"/>
  <c r="F76" i="2"/>
  <c r="G75" i="2"/>
  <c r="F75" i="2"/>
  <c r="D74" i="2"/>
  <c r="G74" i="2" s="1"/>
  <c r="C74" i="2"/>
  <c r="F74" i="2" s="1"/>
  <c r="D73" i="2"/>
  <c r="G73" i="2" s="1"/>
  <c r="C73" i="2"/>
  <c r="F73" i="2" s="1"/>
  <c r="D77" i="2" l="1"/>
  <c r="G77" i="2" s="1"/>
  <c r="G49" i="2"/>
  <c r="G50" i="2"/>
  <c r="G54" i="2"/>
  <c r="G55" i="2"/>
  <c r="G65" i="2"/>
  <c r="G66" i="2"/>
  <c r="G69" i="2"/>
  <c r="G70" i="2"/>
  <c r="G57" i="2"/>
  <c r="G58" i="2"/>
  <c r="G59" i="2"/>
  <c r="G60" i="2"/>
  <c r="G61" i="2"/>
  <c r="G62" i="2"/>
  <c r="G63" i="2"/>
  <c r="G64" i="2"/>
  <c r="G71" i="2"/>
  <c r="F49" i="2"/>
  <c r="F50" i="2"/>
  <c r="F52" i="2"/>
  <c r="F54" i="2"/>
  <c r="F55" i="2"/>
  <c r="F65" i="2"/>
  <c r="F66" i="2"/>
  <c r="F69" i="2"/>
  <c r="F70" i="2"/>
  <c r="F57" i="2"/>
  <c r="F58" i="2"/>
  <c r="F59" i="2"/>
  <c r="F60" i="2"/>
  <c r="F61" i="2"/>
  <c r="F62" i="2"/>
  <c r="F63" i="2"/>
  <c r="F64" i="2"/>
  <c r="F71" i="2"/>
  <c r="D52" i="2" l="1"/>
  <c r="C51" i="2"/>
  <c r="F51" i="2" s="1"/>
  <c r="D48" i="2"/>
  <c r="G48" i="2" s="1"/>
  <c r="C48" i="2"/>
  <c r="F48" i="2" s="1"/>
  <c r="D47" i="2"/>
  <c r="G47" i="2" s="1"/>
  <c r="C47" i="2"/>
  <c r="F47" i="2" s="1"/>
  <c r="E32" i="2"/>
  <c r="D32" i="2"/>
  <c r="C32" i="2"/>
  <c r="F32" i="2" s="1"/>
  <c r="E27" i="2"/>
  <c r="D27" i="2"/>
  <c r="C27" i="2"/>
  <c r="F27" i="2" s="1"/>
  <c r="E24" i="2"/>
  <c r="D24" i="2"/>
  <c r="F24" i="2"/>
  <c r="C17" i="2"/>
  <c r="D17" i="2"/>
  <c r="E17" i="2"/>
  <c r="E13" i="2"/>
  <c r="D13" i="2"/>
  <c r="G15" i="2"/>
  <c r="F15" i="2"/>
  <c r="F14" i="2"/>
  <c r="F16" i="2"/>
  <c r="F28" i="2"/>
  <c r="F29" i="2"/>
  <c r="F30" i="2"/>
  <c r="F31" i="2"/>
  <c r="F37" i="2"/>
  <c r="F38" i="2"/>
  <c r="F39" i="2"/>
  <c r="F41" i="2"/>
  <c r="F42" i="2"/>
  <c r="F18" i="2"/>
  <c r="F19" i="2"/>
  <c r="F20" i="2"/>
  <c r="F21" i="2"/>
  <c r="F22" i="2"/>
  <c r="F23" i="2"/>
  <c r="F33" i="2"/>
  <c r="F34" i="2"/>
  <c r="F35" i="2"/>
  <c r="F36" i="2"/>
  <c r="F43" i="2"/>
  <c r="F44" i="2"/>
  <c r="C45" i="2" l="1"/>
  <c r="E45" i="2"/>
  <c r="D45" i="2"/>
  <c r="G45" i="2" s="1"/>
  <c r="F13" i="2"/>
  <c r="D51" i="2"/>
  <c r="G51" i="2" s="1"/>
  <c r="G52" i="2"/>
  <c r="F17" i="2"/>
  <c r="G44" i="2"/>
  <c r="G43" i="2"/>
  <c r="G36" i="2"/>
  <c r="G35" i="2"/>
  <c r="G34" i="2"/>
  <c r="G33" i="2"/>
  <c r="G32" i="2"/>
  <c r="G23" i="2"/>
  <c r="G22" i="2"/>
  <c r="G21" i="2"/>
  <c r="G20" i="2"/>
  <c r="G19" i="2"/>
  <c r="G18" i="2"/>
  <c r="G17" i="2"/>
  <c r="G42" i="2"/>
  <c r="G41" i="2"/>
  <c r="G40" i="2"/>
  <c r="G39" i="2"/>
  <c r="G38" i="2"/>
  <c r="G37" i="2"/>
  <c r="G31" i="2"/>
  <c r="G30" i="2"/>
  <c r="G29" i="2"/>
  <c r="G28" i="2"/>
  <c r="G27" i="2"/>
  <c r="G24" i="2"/>
  <c r="G16" i="2"/>
  <c r="G14" i="2"/>
  <c r="G13" i="2"/>
  <c r="F45" i="2" l="1"/>
  <c r="I85" i="1"/>
  <c r="H85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I83" i="1"/>
  <c r="I84" i="1"/>
  <c r="H83" i="1"/>
  <c r="H84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6" i="1"/>
  <c r="I67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6" i="1"/>
  <c r="H67" i="1"/>
  <c r="H11" i="1"/>
  <c r="G12" i="1"/>
  <c r="G67" i="1" l="1"/>
  <c r="G85" i="1" s="1"/>
  <c r="G66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</calcChain>
</file>

<file path=xl/sharedStrings.xml><?xml version="1.0" encoding="utf-8"?>
<sst xmlns="http://schemas.openxmlformats.org/spreadsheetml/2006/main" count="224" uniqueCount="174">
  <si>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</si>
  <si>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</si>
  <si>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</si>
  <si>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</si>
  <si>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</si>
  <si>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</si>
  <si>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</si>
  <si>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</si>
  <si>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</si>
  <si>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</si>
  <si>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</si>
  <si>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</si>
  <si>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</si>
  <si>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</si>
  <si>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</si>
  <si>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</si>
  <si>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</si>
  <si>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</si>
  <si>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</si>
  <si>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</si>
  <si>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</si>
  <si>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</si>
  <si>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</si>
  <si>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</si>
  <si>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</si>
  <si>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</si>
  <si>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</si>
  <si>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</si>
  <si>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</si>
  <si>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</si>
  <si>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</si>
  <si>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</si>
  <si>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</si>
  <si>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</si>
  <si>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</si>
  <si>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</si>
  <si>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</si>
  <si>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</si>
  <si>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</si>
  <si>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</si>
  <si>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</si>
  <si>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</si>
  <si>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</si>
  <si>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</si>
  <si>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</si>
  <si>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</si>
  <si>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</si>
  <si>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</si>
  <si>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</si>
  <si>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</si>
  <si>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</si>
  <si>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</si>
  <si>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</si>
  <si>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</si>
  <si>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</si>
  <si>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</si>
  <si>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Загальний фонд</t>
  </si>
  <si>
    <t>Бюджет на 2021 рік з урахуванням змін</t>
  </si>
  <si>
    <t>Бюджет на звітний період з урахуванням змін</t>
  </si>
  <si>
    <t>Виконано за 1 квартал 2021 року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</si>
  <si>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</si>
  <si>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</si>
  <si>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</si>
  <si>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</si>
  <si>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</si>
  <si>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</si>
  <si>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Звіт про виконання бюджету Березнянської селищної ради за 1 квартал 2021 року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</si>
  <si>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</si>
  <si>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</si>
  <si>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</si>
  <si>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</si>
  <si>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</si>
  <si>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</si>
  <si>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</si>
  <si>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</si>
  <si>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</si>
  <si>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</si>
  <si>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</si>
  <si>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</si>
  <si>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</si>
  <si>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</si>
  <si>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</si>
  <si>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</si>
  <si>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</si>
  <si>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</si>
  <si>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</si>
  <si>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</si>
  <si>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</si>
  <si>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</si>
  <si>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</si>
  <si>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</si>
  <si>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</si>
  <si>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</si>
  <si>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</si>
  <si>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</si>
  <si>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</si>
  <si>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</si>
  <si>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</si>
  <si>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</si>
  <si>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</si>
  <si>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</si>
  <si>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</si>
  <si>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</si>
  <si>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</si>
  <si>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</si>
  <si>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</si>
  <si>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</si>
  <si>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</si>
  <si>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</si>
  <si>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</si>
  <si>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</si>
  <si>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</si>
  <si>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</si>
  <si>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</si>
  <si>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</si>
  <si>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</si>
  <si>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</si>
  <si>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</si>
  <si>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</si>
  <si>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</si>
  <si>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</si>
  <si>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</si>
  <si>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</si>
  <si>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</si>
  <si>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</si>
  <si>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</si>
  <si>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</si>
  <si>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</si>
  <si>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</si>
  <si>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</si>
  <si>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</si>
  <si>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</si>
  <si>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</si>
  <si>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</si>
  <si>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</si>
  <si>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</si>
  <si>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</si>
  <si>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</si>
  <si>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</si>
  <si>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</si>
  <si>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</si>
  <si>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</si>
  <si>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</si>
  <si>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</si>
  <si>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</si>
  <si>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</si>
  <si>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</si>
  <si>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</si>
  <si>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</si>
  <si>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</si>
  <si>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</si>
  <si>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</si>
  <si>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</si>
  <si>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</si>
  <si>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</si>
  <si>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</si>
  <si>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</si>
  <si>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</si>
  <si>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</si>
  <si>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</si>
  <si>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</si>
  <si>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</si>
  <si>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>Додаток №1 до проекту рішення десятої сесії восьмого скликання Березнянської селищної ради № від 30 липня 2021 року</t>
  </si>
  <si>
    <t>"Про виконання бюджету Березнянської селищної ради за 1 півріччя 2021 року</t>
  </si>
  <si>
    <t>Звіт про виконання бюджету Березнянської селищної ради за 1 півріччя 2021 року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</si>
  <si>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</si>
  <si>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</si>
  <si>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</si>
  <si>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на 1 півріччя 2021 рік з урахуванням змін</t>
  </si>
  <si>
    <t>Виконано за 1 півріччя 2021 року</t>
  </si>
  <si>
    <t>Звіт про виконання бюджету Березнянської ТГ за 1 півріччя 2021 року</t>
  </si>
  <si>
    <t>Додаток №2 до проекту рішення десятої сесії восьмого скликання Березнянської селищної ради № від 30 липня 2021 року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</si>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</sst>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3">
    <xf numFmtId="0" fontId="0" fillId="0" borderId="0"/>
    <xf numFmtId="0" fontId="11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0" borderId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5" fillId="11" borderId="14" applyNumberFormat="0" applyAlignment="0" applyProtection="0"/>
    <xf numFmtId="0" fontId="16" fillId="24" borderId="15" applyNumberFormat="0" applyAlignment="0" applyProtection="0"/>
    <xf numFmtId="0" fontId="17" fillId="24" borderId="14" applyNumberFormat="0" applyAlignment="0" applyProtection="0"/>
    <xf numFmtId="0" fontId="18" fillId="0" borderId="16" applyNumberFormat="0" applyFill="0" applyAlignment="0" applyProtection="0"/>
    <xf numFmtId="0" fontId="19" fillId="25" borderId="17" applyNumberFormat="0" applyAlignment="0" applyProtection="0"/>
    <xf numFmtId="0" fontId="20" fillId="0" borderId="0" applyNumberFormat="0" applyFill="0" applyBorder="0" applyAlignment="0" applyProtection="0"/>
    <xf numFmtId="0" fontId="21" fillId="26" borderId="0" applyNumberFormat="0" applyBorder="0" applyAlignment="0" applyProtection="0"/>
    <xf numFmtId="0" fontId="12" fillId="0" borderId="0"/>
    <xf numFmtId="0" fontId="22" fillId="0" borderId="0"/>
    <xf numFmtId="0" fontId="23" fillId="7" borderId="0" applyNumberFormat="0" applyBorder="0" applyAlignment="0" applyProtection="0"/>
    <xf numFmtId="0" fontId="24" fillId="0" borderId="0" applyNumberFormat="0" applyFill="0" applyBorder="0" applyAlignment="0" applyProtection="0"/>
    <xf numFmtId="0" fontId="22" fillId="27" borderId="18" applyNumberFormat="0" applyFont="0" applyAlignment="0" applyProtection="0"/>
    <xf numFmtId="0" fontId="12" fillId="27" borderId="18" applyNumberFormat="0" applyFont="0" applyAlignment="0" applyProtection="0"/>
    <xf numFmtId="0" fontId="25" fillId="0" borderId="19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14" fillId="0" borderId="0"/>
  </cellStyleXfs>
  <cellXfs count="13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3" xfId="0" applyFont="1" applyBorder="1" applyAlignment="1">
      <alignment horizontal="center" vertical="center"/>
    </xf>
    <xf numFmtId="164" fontId="1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/>
    <xf numFmtId="0" fontId="0" fillId="2" borderId="1" xfId="0" applyFill="1" applyBorder="1" applyAlignment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1" fillId="5" borderId="1" xfId="0" applyNumberFormat="1" applyFont="1" applyFill="1" applyBorder="1"/>
    <xf numFmtId="0" fontId="0" fillId="4" borderId="1" xfId="0" applyFill="1" applyBorder="1" applyAlignment="1"/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1" xfId="0" applyBorder="1" applyAlignment="1">
      <alignment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0" fillId="0" borderId="8" xfId="0" applyNumberFormat="1" applyFill="1" applyBorder="1"/>
    <xf numFmtId="2" fontId="0" fillId="0" borderId="0" xfId="0" applyNumberFormat="1" applyBorder="1"/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7" fillId="0" borderId="5" xfId="0" applyNumberFormat="1" applyFont="1" applyFill="1" applyBorder="1"/>
    <xf numFmtId="0" fontId="0" fillId="0" borderId="1" xfId="0" applyFill="1" applyBorder="1"/>
    <xf numFmtId="0" fontId="1" fillId="0" borderId="1" xfId="0" applyFont="1" applyFill="1" applyBorder="1"/>
    <xf numFmtId="2" fontId="5" fillId="0" borderId="5" xfId="0" applyNumberFormat="1" applyFont="1" applyFill="1" applyBorder="1"/>
    <xf numFmtId="0" fontId="0" fillId="2" borderId="1" xfId="0" applyFill="1" applyBorder="1"/>
    <xf numFmtId="0" fontId="1" fillId="0" borderId="3" xfId="0" quotePrefix="1" applyFont="1" applyFill="1" applyBorder="1"/>
    <xf numFmtId="0" fontId="1" fillId="0" borderId="3" xfId="0" applyFont="1" applyFill="1" applyBorder="1" applyAlignment="1">
      <alignment horizontal="left"/>
    </xf>
    <xf numFmtId="2" fontId="1" fillId="0" borderId="3" xfId="0" applyNumberFormat="1" applyFont="1" applyFill="1" applyBorder="1"/>
    <xf numFmtId="0" fontId="1" fillId="0" borderId="3" xfId="0" applyFont="1" applyFill="1" applyBorder="1"/>
    <xf numFmtId="2" fontId="7" fillId="0" borderId="10" xfId="0" applyNumberFormat="1" applyFont="1" applyFill="1" applyBorder="1"/>
    <xf numFmtId="0" fontId="0" fillId="2" borderId="11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/>
    <xf numFmtId="0" fontId="1" fillId="2" borderId="9" xfId="0" quotePrefix="1" applyFont="1" applyFill="1" applyBorder="1" applyAlignment="1">
      <alignment vertical="center" wrapText="1"/>
    </xf>
    <xf numFmtId="2" fontId="0" fillId="2" borderId="9" xfId="0" applyNumberFormat="1" applyFill="1" applyBorder="1"/>
    <xf numFmtId="2" fontId="7" fillId="2" borderId="9" xfId="0" applyNumberFormat="1" applyFont="1" applyFill="1" applyBorder="1"/>
    <xf numFmtId="2" fontId="7" fillId="2" borderId="12" xfId="0" applyNumberFormat="1" applyFont="1" applyFill="1" applyBorder="1"/>
    <xf numFmtId="0" fontId="7" fillId="3" borderId="5" xfId="0" applyFont="1" applyFill="1" applyBorder="1"/>
    <xf numFmtId="0" fontId="7" fillId="3" borderId="5" xfId="0" applyFont="1" applyFill="1" applyBorder="1" applyAlignment="1"/>
    <xf numFmtId="2" fontId="7" fillId="3" borderId="5" xfId="0" applyNumberFormat="1" applyFont="1" applyFill="1" applyBorder="1"/>
    <xf numFmtId="2" fontId="5" fillId="2" borderId="9" xfId="0" applyNumberFormat="1" applyFont="1" applyFill="1" applyBorder="1"/>
    <xf numFmtId="2" fontId="5" fillId="2" borderId="12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 applyBorder="1"/>
    <xf numFmtId="2" fontId="1" fillId="0" borderId="0" xfId="0" applyNumberFormat="1" applyFont="1"/>
    <xf numFmtId="164" fontId="10" fillId="0" borderId="1" xfId="0" applyNumberFormat="1" applyFont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6" fillId="0" borderId="1" xfId="0" applyFont="1" applyBorder="1" applyAlignment="1">
      <alignment wrapText="1"/>
    </xf>
    <xf numFmtId="164" fontId="0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Fill="1" applyBorder="1" applyAlignment="1"/>
    <xf numFmtId="0" fontId="29" fillId="0" borderId="1" xfId="62" applyFont="1" applyFill="1" applyBorder="1" applyAlignment="1">
      <alignment vertical="center" wrapText="1"/>
    </xf>
    <xf numFmtId="4" fontId="29" fillId="0" borderId="1" xfId="62" applyNumberFormat="1" applyFont="1" applyFill="1" applyBorder="1" applyAlignment="1">
      <alignment vertical="center"/>
    </xf>
    <xf numFmtId="4" fontId="29" fillId="0" borderId="1" xfId="62" applyNumberFormat="1" applyFont="1" applyFill="1" applyBorder="1" applyAlignment="1"/>
    <xf numFmtId="4" fontId="29" fillId="0" borderId="1" xfId="1" applyNumberFormat="1" applyFont="1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quotePrefix="1" applyFill="1" applyBorder="1" applyAlignment="1">
      <alignment vertical="center"/>
    </xf>
    <xf numFmtId="4" fontId="0" fillId="0" borderId="0" xfId="0" applyNumberFormat="1"/>
    <xf numFmtId="4" fontId="29" fillId="0" borderId="1" xfId="62" applyNumberFormat="1" applyFont="1" applyBorder="1" applyAlignment="1"/>
    <xf numFmtId="0" fontId="30" fillId="0" borderId="1" xfId="62" applyFont="1" applyFill="1" applyBorder="1" applyAlignment="1">
      <alignment vertical="center" wrapText="1"/>
    </xf>
    <xf numFmtId="0" fontId="29" fillId="0" borderId="1" xfId="62" applyFont="1" applyFill="1" applyBorder="1" applyAlignment="1">
      <alignment horizontal="left" vertical="center"/>
    </xf>
    <xf numFmtId="0" fontId="30" fillId="0" borderId="1" xfId="62" applyFont="1" applyFill="1" applyBorder="1" applyAlignment="1">
      <alignment horizontal="left" vertical="center"/>
    </xf>
    <xf numFmtId="4" fontId="30" fillId="0" borderId="1" xfId="62" applyNumberFormat="1" applyFont="1" applyFill="1" applyBorder="1" applyAlignment="1"/>
    <xf numFmtId="0" fontId="0" fillId="0" borderId="0" xfId="0"/>
    <xf numFmtId="0" fontId="1" fillId="0" borderId="3" xfId="0" applyFont="1" applyFill="1" applyBorder="1" applyAlignment="1">
      <alignment wrapText="1"/>
    </xf>
    <xf numFmtId="2" fontId="5" fillId="0" borderId="10" xfId="0" applyNumberFormat="1" applyFont="1" applyFill="1" applyBorder="1"/>
    <xf numFmtId="2" fontId="0" fillId="0" borderId="1" xfId="0" applyNumberFormat="1" applyFont="1" applyFill="1" applyBorder="1"/>
    <xf numFmtId="0" fontId="0" fillId="0" borderId="10" xfId="0" applyFill="1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2" fontId="0" fillId="0" borderId="5" xfId="0" applyNumberFormat="1" applyFill="1" applyBorder="1"/>
    <xf numFmtId="0" fontId="0" fillId="0" borderId="0" xfId="0" applyFont="1"/>
    <xf numFmtId="2" fontId="5" fillId="0" borderId="1" xfId="0" applyNumberFormat="1" applyFont="1" applyFill="1" applyBorder="1"/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5" borderId="2" xfId="0" applyFont="1" applyFill="1" applyBorder="1"/>
    <xf numFmtId="0" fontId="1" fillId="5" borderId="13" xfId="0" applyFont="1" applyFill="1" applyBorder="1"/>
    <xf numFmtId="0" fontId="1" fillId="5" borderId="4" xfId="0" applyFont="1" applyFill="1" applyBorder="1"/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0" fillId="3" borderId="5" xfId="0" applyFill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/>
  </cellXfs>
  <cellStyles count="63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" xfId="0" builtinId="0"/>
    <cellStyle name="Звичайний 2" xfId="1"/>
    <cellStyle name="Звичайний 2 2" xfId="62"/>
    <cellStyle name="Итог" xfId="48"/>
    <cellStyle name="Контрольная ячейка" xfId="49"/>
    <cellStyle name="Название" xfId="50"/>
    <cellStyle name="Нейтральный" xfId="51"/>
    <cellStyle name="Обычный 2" xfId="52"/>
    <cellStyle name="Обычный_2005 kvart" xfId="53"/>
    <cellStyle name="Плохой" xfId="54"/>
    <cellStyle name="Пояснение" xfId="55"/>
    <cellStyle name="Примечание" xfId="56"/>
    <cellStyle name="Примечание 2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mruColors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opLeftCell="A64" workbookViewId="0">
      <selection activeCell="M67" sqref="M67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1.7109375" customWidth="1"/>
    <col min="5" max="6" width="12" customWidth="1"/>
    <col min="7" max="7" width="11" bestFit="1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1:11" ht="39" customHeight="1" x14ac:dyDescent="0.2">
      <c r="F1" s="109" t="s">
        <v>162</v>
      </c>
      <c r="G1" s="109"/>
      <c r="H1" s="109"/>
      <c r="I1" s="109"/>
    </row>
    <row r="2" spans="1:11" ht="25.5" customHeight="1" x14ac:dyDescent="0.2">
      <c r="F2" s="109" t="s">
        <v>163</v>
      </c>
      <c r="G2" s="109"/>
      <c r="H2" s="109"/>
      <c r="I2" s="109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0.25" customHeight="1" x14ac:dyDescent="0.35">
      <c r="A4" s="12" t="s">
        <v>66</v>
      </c>
      <c r="B4" s="118" t="s">
        <v>164</v>
      </c>
      <c r="C4" s="119"/>
      <c r="D4" s="119"/>
      <c r="E4" s="119"/>
      <c r="F4" s="119"/>
      <c r="G4" s="119"/>
      <c r="H4" s="119"/>
      <c r="I4" s="119"/>
      <c r="J4" s="13"/>
      <c r="K4" s="13"/>
    </row>
    <row r="5" spans="1:11" ht="15" x14ac:dyDescent="0.2">
      <c r="A5" s="1"/>
      <c r="B5" s="120" t="s">
        <v>67</v>
      </c>
      <c r="C5" s="120"/>
      <c r="D5" s="120"/>
      <c r="E5" s="120"/>
      <c r="F5" s="120"/>
      <c r="G5" s="120"/>
      <c r="H5" s="120"/>
      <c r="I5" s="120"/>
      <c r="J5" s="1"/>
      <c r="K5" s="1"/>
    </row>
    <row r="6" spans="1:11" x14ac:dyDescent="0.2">
      <c r="I6" t="s">
        <v>0</v>
      </c>
    </row>
    <row r="7" spans="1:11" x14ac:dyDescent="0.2">
      <c r="A7" s="113"/>
      <c r="B7" s="114" t="s">
        <v>1</v>
      </c>
      <c r="C7" s="114" t="s">
        <v>2</v>
      </c>
      <c r="D7" s="116" t="s">
        <v>57</v>
      </c>
      <c r="E7" s="116" t="s">
        <v>58</v>
      </c>
      <c r="F7" s="116" t="s">
        <v>59</v>
      </c>
      <c r="G7" s="114" t="s">
        <v>3</v>
      </c>
      <c r="H7" s="114" t="s">
        <v>65</v>
      </c>
      <c r="I7" s="115"/>
    </row>
    <row r="8" spans="1:11" ht="72" customHeight="1" x14ac:dyDescent="0.2">
      <c r="A8" s="113"/>
      <c r="B8" s="115"/>
      <c r="C8" s="115"/>
      <c r="D8" s="117"/>
      <c r="E8" s="117"/>
      <c r="F8" s="117"/>
      <c r="G8" s="117"/>
      <c r="H8" s="10" t="s">
        <v>60</v>
      </c>
      <c r="I8" s="10" t="s">
        <v>61</v>
      </c>
    </row>
    <row r="9" spans="1:11" ht="15.75" customHeight="1" x14ac:dyDescent="0.2">
      <c r="A9" s="2"/>
      <c r="B9" s="3">
        <v>1</v>
      </c>
      <c r="C9" s="3">
        <v>2</v>
      </c>
      <c r="D9" s="4">
        <v>3</v>
      </c>
      <c r="E9" s="4">
        <v>4</v>
      </c>
      <c r="F9" s="5">
        <v>5</v>
      </c>
      <c r="G9" s="5" t="s">
        <v>62</v>
      </c>
      <c r="H9" s="8" t="s">
        <v>63</v>
      </c>
      <c r="I9" s="11" t="s">
        <v>64</v>
      </c>
    </row>
    <row r="10" spans="1:11" ht="14.25" customHeight="1" x14ac:dyDescent="0.2">
      <c r="A10" s="2"/>
      <c r="B10" s="30"/>
      <c r="C10" s="31" t="s">
        <v>56</v>
      </c>
      <c r="D10" s="32"/>
      <c r="E10" s="32"/>
      <c r="F10" s="33"/>
      <c r="G10" s="33"/>
      <c r="H10" s="33"/>
      <c r="I10" s="34"/>
    </row>
    <row r="11" spans="1:11" x14ac:dyDescent="0.2">
      <c r="A11" s="6"/>
      <c r="B11" s="14">
        <v>10000000</v>
      </c>
      <c r="C11" s="78" t="s">
        <v>4</v>
      </c>
      <c r="D11" s="73">
        <v>26721400</v>
      </c>
      <c r="E11" s="73">
        <v>12779000</v>
      </c>
      <c r="F11" s="73">
        <v>12720707.340000002</v>
      </c>
      <c r="G11" s="73">
        <f t="shared" ref="G11:G39" si="0">F11-E11</f>
        <v>-58292.659999998286</v>
      </c>
      <c r="H11" s="74">
        <f>IF(D11=0,0,F11/D11*100)</f>
        <v>47.604943378715191</v>
      </c>
      <c r="I11" s="74">
        <f>IF(E11=0,0,F11/E11*100)</f>
        <v>99.543840206588953</v>
      </c>
    </row>
    <row r="12" spans="1:11" ht="25.5" x14ac:dyDescent="0.2">
      <c r="A12" s="6"/>
      <c r="B12" s="76">
        <v>11000000</v>
      </c>
      <c r="C12" s="35" t="s">
        <v>5</v>
      </c>
      <c r="D12" s="77">
        <v>11660000</v>
      </c>
      <c r="E12" s="77">
        <v>5280000</v>
      </c>
      <c r="F12" s="77">
        <v>4784040.3300000019</v>
      </c>
      <c r="G12" s="73">
        <f>F12-E12</f>
        <v>-495959.66999999806</v>
      </c>
      <c r="H12" s="74">
        <f t="shared" ref="H12:H73" si="1">IF(D12=0,0,F12/D12*100)</f>
        <v>41.029505403087498</v>
      </c>
      <c r="I12" s="74">
        <f t="shared" ref="I12:I73" si="2">IF(E12=0,0,F12/E12*100)</f>
        <v>90.606824431818225</v>
      </c>
    </row>
    <row r="13" spans="1:11" x14ac:dyDescent="0.2">
      <c r="A13" s="6"/>
      <c r="B13" s="76">
        <v>11010000</v>
      </c>
      <c r="C13" s="35" t="s">
        <v>6</v>
      </c>
      <c r="D13" s="77">
        <v>11660000</v>
      </c>
      <c r="E13" s="77">
        <v>5280000</v>
      </c>
      <c r="F13" s="77">
        <v>4783770.3300000019</v>
      </c>
      <c r="G13" s="7">
        <f t="shared" si="0"/>
        <v>-496229.66999999806</v>
      </c>
      <c r="H13" s="9">
        <f t="shared" si="1"/>
        <v>41.027189794168109</v>
      </c>
      <c r="I13" s="9">
        <f t="shared" si="2"/>
        <v>90.601710795454579</v>
      </c>
    </row>
    <row r="14" spans="1:11" ht="38.25" x14ac:dyDescent="0.2">
      <c r="A14" s="6"/>
      <c r="B14" s="76">
        <v>11010100</v>
      </c>
      <c r="C14" s="35" t="s">
        <v>7</v>
      </c>
      <c r="D14" s="77">
        <v>6700000</v>
      </c>
      <c r="E14" s="77">
        <v>3100000</v>
      </c>
      <c r="F14" s="77">
        <v>4495183.4200000018</v>
      </c>
      <c r="G14" s="7">
        <f t="shared" si="0"/>
        <v>1395183.4200000018</v>
      </c>
      <c r="H14" s="9">
        <f t="shared" si="1"/>
        <v>67.092289850746297</v>
      </c>
      <c r="I14" s="9">
        <f t="shared" si="2"/>
        <v>145.00591677419362</v>
      </c>
    </row>
    <row r="15" spans="1:11" ht="38.25" x14ac:dyDescent="0.2">
      <c r="A15" s="6"/>
      <c r="B15" s="76">
        <v>11010400</v>
      </c>
      <c r="C15" s="35" t="s">
        <v>8</v>
      </c>
      <c r="D15" s="77">
        <v>3500000</v>
      </c>
      <c r="E15" s="77">
        <v>1500000</v>
      </c>
      <c r="F15" s="77">
        <v>186904.50000000006</v>
      </c>
      <c r="G15" s="7">
        <f t="shared" si="0"/>
        <v>-1313095.5</v>
      </c>
      <c r="H15" s="9">
        <f t="shared" si="1"/>
        <v>5.3401285714285729</v>
      </c>
      <c r="I15" s="9">
        <f t="shared" si="2"/>
        <v>12.460300000000004</v>
      </c>
    </row>
    <row r="16" spans="1:11" ht="38.25" x14ac:dyDescent="0.2">
      <c r="A16" s="6"/>
      <c r="B16" s="76">
        <v>11010500</v>
      </c>
      <c r="C16" s="35" t="s">
        <v>9</v>
      </c>
      <c r="D16" s="77">
        <v>1460000</v>
      </c>
      <c r="E16" s="77">
        <v>680000</v>
      </c>
      <c r="F16" s="77">
        <v>101682.41</v>
      </c>
      <c r="G16" s="7">
        <f t="shared" si="0"/>
        <v>-578317.59</v>
      </c>
      <c r="H16" s="9">
        <f t="shared" si="1"/>
        <v>6.9645486301369868</v>
      </c>
      <c r="I16" s="9">
        <f t="shared" si="2"/>
        <v>14.953295588235294</v>
      </c>
    </row>
    <row r="17" spans="1:9" x14ac:dyDescent="0.2">
      <c r="A17" s="6"/>
      <c r="B17" s="76">
        <v>11020000</v>
      </c>
      <c r="C17" s="35" t="s">
        <v>165</v>
      </c>
      <c r="D17" s="77">
        <v>0</v>
      </c>
      <c r="E17" s="77">
        <v>0</v>
      </c>
      <c r="F17" s="77">
        <v>270</v>
      </c>
      <c r="G17" s="73">
        <f t="shared" si="0"/>
        <v>270</v>
      </c>
      <c r="H17" s="74">
        <f t="shared" si="1"/>
        <v>0</v>
      </c>
      <c r="I17" s="74">
        <f t="shared" si="2"/>
        <v>0</v>
      </c>
    </row>
    <row r="18" spans="1:9" ht="25.5" x14ac:dyDescent="0.2">
      <c r="A18" s="6"/>
      <c r="B18" s="76">
        <v>11020200</v>
      </c>
      <c r="C18" s="35" t="s">
        <v>166</v>
      </c>
      <c r="D18" s="77">
        <v>0</v>
      </c>
      <c r="E18" s="77">
        <v>0</v>
      </c>
      <c r="F18" s="77">
        <v>270</v>
      </c>
      <c r="G18" s="73">
        <f t="shared" si="0"/>
        <v>270</v>
      </c>
      <c r="H18" s="74">
        <f t="shared" si="1"/>
        <v>0</v>
      </c>
      <c r="I18" s="74">
        <f t="shared" si="2"/>
        <v>0</v>
      </c>
    </row>
    <row r="19" spans="1:9" ht="25.5" x14ac:dyDescent="0.2">
      <c r="A19" s="6"/>
      <c r="B19" s="76">
        <v>13000000</v>
      </c>
      <c r="C19" s="35" t="s">
        <v>10</v>
      </c>
      <c r="D19" s="77">
        <v>700000</v>
      </c>
      <c r="E19" s="77">
        <v>460000</v>
      </c>
      <c r="F19" s="77">
        <v>214478.37999999998</v>
      </c>
      <c r="G19" s="7">
        <f t="shared" si="0"/>
        <v>-245521.62000000002</v>
      </c>
      <c r="H19" s="9">
        <f t="shared" si="1"/>
        <v>30.639768571428565</v>
      </c>
      <c r="I19" s="9">
        <f t="shared" si="2"/>
        <v>46.625734782608689</v>
      </c>
    </row>
    <row r="20" spans="1:9" ht="25.5" x14ac:dyDescent="0.2">
      <c r="A20" s="6"/>
      <c r="B20" s="76">
        <v>13010000</v>
      </c>
      <c r="C20" s="35" t="s">
        <v>11</v>
      </c>
      <c r="D20" s="77">
        <v>700000</v>
      </c>
      <c r="E20" s="77">
        <v>460000</v>
      </c>
      <c r="F20" s="77">
        <v>214050.84999999998</v>
      </c>
      <c r="G20" s="7">
        <f t="shared" si="0"/>
        <v>-245949.15000000002</v>
      </c>
      <c r="H20" s="9">
        <f t="shared" si="1"/>
        <v>30.578692857142855</v>
      </c>
      <c r="I20" s="9">
        <f t="shared" si="2"/>
        <v>46.532793478260864</v>
      </c>
    </row>
    <row r="21" spans="1:9" ht="38.25" x14ac:dyDescent="0.2">
      <c r="A21" s="6"/>
      <c r="B21" s="76">
        <v>13010100</v>
      </c>
      <c r="C21" s="35" t="s">
        <v>12</v>
      </c>
      <c r="D21" s="77">
        <v>0</v>
      </c>
      <c r="E21" s="77">
        <v>0</v>
      </c>
      <c r="F21" s="77">
        <v>67719.8</v>
      </c>
      <c r="G21" s="7">
        <f t="shared" si="0"/>
        <v>67719.8</v>
      </c>
      <c r="H21" s="9">
        <f t="shared" si="1"/>
        <v>0</v>
      </c>
      <c r="I21" s="9">
        <f t="shared" si="2"/>
        <v>0</v>
      </c>
    </row>
    <row r="22" spans="1:9" ht="62.25" customHeight="1" x14ac:dyDescent="0.2">
      <c r="A22" s="6"/>
      <c r="B22" s="76">
        <v>13010200</v>
      </c>
      <c r="C22" s="35" t="s">
        <v>13</v>
      </c>
      <c r="D22" s="77">
        <v>700000</v>
      </c>
      <c r="E22" s="77">
        <v>460000</v>
      </c>
      <c r="F22" s="77">
        <v>146331.04999999999</v>
      </c>
      <c r="G22" s="7">
        <f t="shared" si="0"/>
        <v>-313668.95</v>
      </c>
      <c r="H22" s="9">
        <f t="shared" si="1"/>
        <v>20.904435714285714</v>
      </c>
      <c r="I22" s="9">
        <f t="shared" si="2"/>
        <v>31.811097826086954</v>
      </c>
    </row>
    <row r="23" spans="1:9" ht="25.5" x14ac:dyDescent="0.2">
      <c r="A23" s="6"/>
      <c r="B23" s="76">
        <v>13030000</v>
      </c>
      <c r="C23" s="35" t="s">
        <v>14</v>
      </c>
      <c r="D23" s="77">
        <v>0</v>
      </c>
      <c r="E23" s="77">
        <v>0</v>
      </c>
      <c r="F23" s="77">
        <v>427.53</v>
      </c>
      <c r="G23" s="7">
        <f t="shared" si="0"/>
        <v>427.53</v>
      </c>
      <c r="H23" s="9">
        <f t="shared" si="1"/>
        <v>0</v>
      </c>
      <c r="I23" s="9">
        <f t="shared" si="2"/>
        <v>0</v>
      </c>
    </row>
    <row r="24" spans="1:9" ht="38.25" x14ac:dyDescent="0.2">
      <c r="A24" s="6"/>
      <c r="B24" s="76">
        <v>13030100</v>
      </c>
      <c r="C24" s="35" t="s">
        <v>15</v>
      </c>
      <c r="D24" s="77">
        <v>0</v>
      </c>
      <c r="E24" s="77">
        <v>0</v>
      </c>
      <c r="F24" s="77">
        <v>427.53</v>
      </c>
      <c r="G24" s="73">
        <f t="shared" si="0"/>
        <v>427.53</v>
      </c>
      <c r="H24" s="74">
        <f t="shared" si="1"/>
        <v>0</v>
      </c>
      <c r="I24" s="74">
        <f t="shared" si="2"/>
        <v>0</v>
      </c>
    </row>
    <row r="25" spans="1:9" x14ac:dyDescent="0.2">
      <c r="A25" s="6"/>
      <c r="B25" s="76">
        <v>14000000</v>
      </c>
      <c r="C25" s="35" t="s">
        <v>16</v>
      </c>
      <c r="D25" s="77">
        <v>2910000</v>
      </c>
      <c r="E25" s="77">
        <v>1455000</v>
      </c>
      <c r="F25" s="77">
        <v>1034704.6100000001</v>
      </c>
      <c r="G25" s="7">
        <f t="shared" si="0"/>
        <v>-420295.3899999999</v>
      </c>
      <c r="H25" s="9">
        <f t="shared" si="1"/>
        <v>35.556859450171821</v>
      </c>
      <c r="I25" s="9">
        <f t="shared" si="2"/>
        <v>71.113718900343642</v>
      </c>
    </row>
    <row r="26" spans="1:9" ht="25.5" x14ac:dyDescent="0.2">
      <c r="A26" s="6"/>
      <c r="B26" s="76">
        <v>14020000</v>
      </c>
      <c r="C26" s="35" t="s">
        <v>17</v>
      </c>
      <c r="D26" s="77">
        <v>410000</v>
      </c>
      <c r="E26" s="77">
        <v>205000</v>
      </c>
      <c r="F26" s="77">
        <v>180205.2999999999</v>
      </c>
      <c r="G26" s="7">
        <f t="shared" si="0"/>
        <v>-24794.700000000099</v>
      </c>
      <c r="H26" s="9">
        <f t="shared" si="1"/>
        <v>43.952512195121926</v>
      </c>
      <c r="I26" s="9">
        <f t="shared" si="2"/>
        <v>87.905024390243852</v>
      </c>
    </row>
    <row r="27" spans="1:9" x14ac:dyDescent="0.2">
      <c r="A27" s="6"/>
      <c r="B27" s="76">
        <v>14021900</v>
      </c>
      <c r="C27" s="35" t="s">
        <v>18</v>
      </c>
      <c r="D27" s="77">
        <v>410000</v>
      </c>
      <c r="E27" s="77">
        <v>205000</v>
      </c>
      <c r="F27" s="77">
        <v>180205.2999999999</v>
      </c>
      <c r="G27" s="7">
        <f t="shared" si="0"/>
        <v>-24794.700000000099</v>
      </c>
      <c r="H27" s="9">
        <f t="shared" si="1"/>
        <v>43.952512195121926</v>
      </c>
      <c r="I27" s="9">
        <f t="shared" si="2"/>
        <v>87.905024390243852</v>
      </c>
    </row>
    <row r="28" spans="1:9" ht="27" customHeight="1" x14ac:dyDescent="0.2">
      <c r="A28" s="6"/>
      <c r="B28" s="76">
        <v>14030000</v>
      </c>
      <c r="C28" s="35" t="s">
        <v>19</v>
      </c>
      <c r="D28" s="77">
        <v>1900000</v>
      </c>
      <c r="E28" s="77">
        <v>950000</v>
      </c>
      <c r="F28" s="77">
        <v>612011.31000000017</v>
      </c>
      <c r="G28" s="7">
        <f t="shared" si="0"/>
        <v>-337988.68999999983</v>
      </c>
      <c r="H28" s="9">
        <f t="shared" si="1"/>
        <v>32.211121578947377</v>
      </c>
      <c r="I28" s="9">
        <f t="shared" si="2"/>
        <v>64.422243157894755</v>
      </c>
    </row>
    <row r="29" spans="1:9" x14ac:dyDescent="0.2">
      <c r="A29" s="6"/>
      <c r="B29" s="76">
        <v>14031900</v>
      </c>
      <c r="C29" s="35" t="s">
        <v>18</v>
      </c>
      <c r="D29" s="77">
        <v>1900000</v>
      </c>
      <c r="E29" s="77">
        <v>950000</v>
      </c>
      <c r="F29" s="77">
        <v>612011.31000000017</v>
      </c>
      <c r="G29" s="73">
        <f t="shared" si="0"/>
        <v>-337988.68999999983</v>
      </c>
      <c r="H29" s="74">
        <f t="shared" si="1"/>
        <v>32.211121578947377</v>
      </c>
      <c r="I29" s="74">
        <f t="shared" si="2"/>
        <v>64.422243157894755</v>
      </c>
    </row>
    <row r="30" spans="1:9" ht="38.25" x14ac:dyDescent="0.2">
      <c r="A30" s="6"/>
      <c r="B30" s="76">
        <v>14040000</v>
      </c>
      <c r="C30" s="35" t="s">
        <v>20</v>
      </c>
      <c r="D30" s="77">
        <v>600000</v>
      </c>
      <c r="E30" s="77">
        <v>300000</v>
      </c>
      <c r="F30" s="77">
        <v>242488</v>
      </c>
      <c r="G30" s="73">
        <f t="shared" si="0"/>
        <v>-57512</v>
      </c>
      <c r="H30" s="74">
        <f t="shared" si="1"/>
        <v>40.414666666666662</v>
      </c>
      <c r="I30" s="74">
        <f t="shared" si="2"/>
        <v>80.829333333333324</v>
      </c>
    </row>
    <row r="31" spans="1:9" ht="38.25" x14ac:dyDescent="0.2">
      <c r="A31" s="6"/>
      <c r="B31" s="76">
        <v>18000000</v>
      </c>
      <c r="C31" s="35" t="s">
        <v>21</v>
      </c>
      <c r="D31" s="77">
        <v>11451400</v>
      </c>
      <c r="E31" s="77">
        <v>5584000</v>
      </c>
      <c r="F31" s="77">
        <v>6687484.0200000005</v>
      </c>
      <c r="G31" s="7">
        <f t="shared" si="0"/>
        <v>1103484.0200000005</v>
      </c>
      <c r="H31" s="9">
        <f t="shared" si="1"/>
        <v>58.398833505073625</v>
      </c>
      <c r="I31" s="9">
        <f t="shared" si="2"/>
        <v>119.7615333094556</v>
      </c>
    </row>
    <row r="32" spans="1:9" x14ac:dyDescent="0.2">
      <c r="A32" s="6"/>
      <c r="B32" s="76">
        <v>18010000</v>
      </c>
      <c r="C32" s="35" t="s">
        <v>22</v>
      </c>
      <c r="D32" s="77">
        <v>8201400</v>
      </c>
      <c r="E32" s="77">
        <v>3976000</v>
      </c>
      <c r="F32" s="77">
        <v>5080135.79</v>
      </c>
      <c r="G32" s="7">
        <f t="shared" si="0"/>
        <v>1104135.79</v>
      </c>
      <c r="H32" s="9">
        <f t="shared" si="1"/>
        <v>61.942299973175309</v>
      </c>
      <c r="I32" s="9">
        <f t="shared" si="2"/>
        <v>127.7700148390342</v>
      </c>
    </row>
    <row r="33" spans="1:11" ht="39" customHeight="1" x14ac:dyDescent="0.2">
      <c r="A33" s="6"/>
      <c r="B33" s="76">
        <v>18010100</v>
      </c>
      <c r="C33" s="35" t="s">
        <v>23</v>
      </c>
      <c r="D33" s="77">
        <v>10000</v>
      </c>
      <c r="E33" s="77">
        <v>6000</v>
      </c>
      <c r="F33" s="77">
        <v>-4930.76</v>
      </c>
      <c r="G33" s="7">
        <f t="shared" si="0"/>
        <v>-10930.76</v>
      </c>
      <c r="H33" s="9">
        <f t="shared" si="1"/>
        <v>-49.307600000000001</v>
      </c>
      <c r="I33" s="9">
        <f t="shared" si="2"/>
        <v>-82.179333333333332</v>
      </c>
    </row>
    <row r="34" spans="1:11" ht="39" customHeight="1" x14ac:dyDescent="0.2">
      <c r="A34" s="6"/>
      <c r="B34" s="76">
        <v>18010200</v>
      </c>
      <c r="C34" s="35" t="s">
        <v>24</v>
      </c>
      <c r="D34" s="77">
        <v>150000</v>
      </c>
      <c r="E34" s="77">
        <v>60000</v>
      </c>
      <c r="F34" s="77">
        <v>11884.05</v>
      </c>
      <c r="G34" s="7">
        <f t="shared" si="0"/>
        <v>-48115.95</v>
      </c>
      <c r="H34" s="9">
        <f t="shared" si="1"/>
        <v>7.922699999999999</v>
      </c>
      <c r="I34" s="9">
        <f t="shared" si="2"/>
        <v>19.806749999999997</v>
      </c>
    </row>
    <row r="35" spans="1:11" ht="38.25" x14ac:dyDescent="0.2">
      <c r="A35" s="6"/>
      <c r="B35" s="76">
        <v>18010300</v>
      </c>
      <c r="C35" s="35" t="s">
        <v>25</v>
      </c>
      <c r="D35" s="77">
        <v>450000</v>
      </c>
      <c r="E35" s="77">
        <v>150000</v>
      </c>
      <c r="F35" s="77">
        <v>2809.0499999999997</v>
      </c>
      <c r="G35" s="7">
        <f t="shared" si="0"/>
        <v>-147190.95000000001</v>
      </c>
      <c r="H35" s="9">
        <f t="shared" si="1"/>
        <v>0.6242333333333332</v>
      </c>
      <c r="I35" s="9">
        <f t="shared" si="2"/>
        <v>1.8726999999999998</v>
      </c>
    </row>
    <row r="36" spans="1:11" ht="38.25" x14ac:dyDescent="0.2">
      <c r="A36" s="6"/>
      <c r="B36" s="76">
        <v>18010400</v>
      </c>
      <c r="C36" s="35" t="s">
        <v>26</v>
      </c>
      <c r="D36" s="77">
        <v>90000</v>
      </c>
      <c r="E36" s="77">
        <v>50000</v>
      </c>
      <c r="F36" s="77">
        <v>65538.960000000006</v>
      </c>
      <c r="G36" s="7">
        <f t="shared" si="0"/>
        <v>15538.960000000006</v>
      </c>
      <c r="H36" s="9">
        <f t="shared" si="1"/>
        <v>72.821066666666681</v>
      </c>
      <c r="I36" s="9">
        <f t="shared" si="2"/>
        <v>131.07792000000001</v>
      </c>
    </row>
    <row r="37" spans="1:11" x14ac:dyDescent="0.2">
      <c r="A37" s="6"/>
      <c r="B37" s="76">
        <v>18010500</v>
      </c>
      <c r="C37" s="35" t="s">
        <v>27</v>
      </c>
      <c r="D37" s="77">
        <v>2000000</v>
      </c>
      <c r="E37" s="77">
        <v>990000</v>
      </c>
      <c r="F37" s="77">
        <v>186659.05999999997</v>
      </c>
      <c r="G37" s="7">
        <f t="shared" si="0"/>
        <v>-803340.94000000006</v>
      </c>
      <c r="H37" s="9">
        <f t="shared" si="1"/>
        <v>9.3329529999999981</v>
      </c>
      <c r="I37" s="9">
        <f t="shared" si="2"/>
        <v>18.854450505050501</v>
      </c>
    </row>
    <row r="38" spans="1:11" x14ac:dyDescent="0.2">
      <c r="A38" s="6"/>
      <c r="B38" s="76">
        <v>18010600</v>
      </c>
      <c r="C38" s="35" t="s">
        <v>28</v>
      </c>
      <c r="D38" s="77">
        <v>3000000</v>
      </c>
      <c r="E38" s="77">
        <v>1500000</v>
      </c>
      <c r="F38" s="77">
        <v>4543131.67</v>
      </c>
      <c r="G38" s="7">
        <f t="shared" si="0"/>
        <v>3043131.67</v>
      </c>
      <c r="H38" s="9">
        <f t="shared" si="1"/>
        <v>151.43772233333331</v>
      </c>
      <c r="I38" s="9">
        <f t="shared" si="2"/>
        <v>302.87544466666662</v>
      </c>
    </row>
    <row r="39" spans="1:11" x14ac:dyDescent="0.2">
      <c r="A39" s="6"/>
      <c r="B39" s="76">
        <v>18010700</v>
      </c>
      <c r="C39" s="35" t="s">
        <v>29</v>
      </c>
      <c r="D39" s="77">
        <v>800000</v>
      </c>
      <c r="E39" s="77">
        <v>375000</v>
      </c>
      <c r="F39" s="77">
        <v>73004.7</v>
      </c>
      <c r="G39" s="7">
        <f t="shared" si="0"/>
        <v>-301995.3</v>
      </c>
      <c r="H39" s="9">
        <f t="shared" si="1"/>
        <v>9.1255875</v>
      </c>
      <c r="I39" s="9">
        <f t="shared" si="2"/>
        <v>19.467919999999999</v>
      </c>
    </row>
    <row r="40" spans="1:11" x14ac:dyDescent="0.2">
      <c r="A40" s="6"/>
      <c r="B40" s="76">
        <v>18010900</v>
      </c>
      <c r="C40" s="35" t="s">
        <v>30</v>
      </c>
      <c r="D40" s="77">
        <v>1701400</v>
      </c>
      <c r="E40" s="77">
        <v>845000</v>
      </c>
      <c r="F40" s="77">
        <v>195789.05999999997</v>
      </c>
      <c r="G40" s="7">
        <f t="shared" ref="G40:G84" si="3">F40-E40</f>
        <v>-649210.94000000006</v>
      </c>
      <c r="H40" s="9">
        <f t="shared" si="1"/>
        <v>11.507526742682494</v>
      </c>
      <c r="I40" s="9">
        <f t="shared" si="2"/>
        <v>23.170302958579878</v>
      </c>
    </row>
    <row r="41" spans="1:11" x14ac:dyDescent="0.2">
      <c r="A41" s="6"/>
      <c r="B41" s="76">
        <v>18011100</v>
      </c>
      <c r="C41" s="35" t="s">
        <v>31</v>
      </c>
      <c r="D41" s="77">
        <v>0</v>
      </c>
      <c r="E41" s="77">
        <v>0</v>
      </c>
      <c r="F41" s="77">
        <v>6250</v>
      </c>
      <c r="G41" s="7">
        <f t="shared" si="3"/>
        <v>6250</v>
      </c>
      <c r="H41" s="9">
        <f t="shared" si="1"/>
        <v>0</v>
      </c>
      <c r="I41" s="9">
        <f t="shared" si="2"/>
        <v>0</v>
      </c>
    </row>
    <row r="42" spans="1:11" x14ac:dyDescent="0.2">
      <c r="A42" s="6"/>
      <c r="B42" s="76">
        <v>18050000</v>
      </c>
      <c r="C42" s="35" t="s">
        <v>32</v>
      </c>
      <c r="D42" s="77">
        <v>3250000</v>
      </c>
      <c r="E42" s="77">
        <v>1608000</v>
      </c>
      <c r="F42" s="77">
        <v>1607348.23</v>
      </c>
      <c r="G42" s="7">
        <f t="shared" si="3"/>
        <v>-651.77000000001863</v>
      </c>
      <c r="H42" s="9">
        <f t="shared" si="1"/>
        <v>49.456868615384614</v>
      </c>
      <c r="I42" s="9">
        <f t="shared" si="2"/>
        <v>99.959467039800998</v>
      </c>
    </row>
    <row r="43" spans="1:11" x14ac:dyDescent="0.2">
      <c r="A43" s="6"/>
      <c r="B43" s="76">
        <v>18050300</v>
      </c>
      <c r="C43" s="35" t="s">
        <v>33</v>
      </c>
      <c r="D43" s="77">
        <v>50000</v>
      </c>
      <c r="E43" s="77">
        <v>18000</v>
      </c>
      <c r="F43" s="77">
        <v>54743.439999999995</v>
      </c>
      <c r="G43" s="79">
        <f t="shared" si="3"/>
        <v>36743.439999999995</v>
      </c>
      <c r="H43" s="9">
        <f t="shared" si="1"/>
        <v>109.48688</v>
      </c>
      <c r="I43" s="9">
        <f t="shared" si="2"/>
        <v>304.13022222222219</v>
      </c>
      <c r="K43" s="28"/>
    </row>
    <row r="44" spans="1:11" x14ac:dyDescent="0.2">
      <c r="A44" s="6"/>
      <c r="B44" s="76">
        <v>18050400</v>
      </c>
      <c r="C44" s="35" t="s">
        <v>34</v>
      </c>
      <c r="D44" s="77">
        <v>1800000</v>
      </c>
      <c r="E44" s="77">
        <v>900000</v>
      </c>
      <c r="F44" s="77">
        <v>1040698.32</v>
      </c>
      <c r="G44" s="73">
        <f t="shared" si="3"/>
        <v>140698.31999999995</v>
      </c>
      <c r="H44" s="74">
        <f t="shared" si="1"/>
        <v>57.816573333333331</v>
      </c>
      <c r="I44" s="74">
        <f t="shared" si="2"/>
        <v>115.63314666666666</v>
      </c>
    </row>
    <row r="45" spans="1:11" ht="63.75" x14ac:dyDescent="0.2">
      <c r="A45" s="6"/>
      <c r="B45" s="76">
        <v>18050500</v>
      </c>
      <c r="C45" s="35" t="s">
        <v>35</v>
      </c>
      <c r="D45" s="77">
        <v>1400000</v>
      </c>
      <c r="E45" s="77">
        <v>690000</v>
      </c>
      <c r="F45" s="77">
        <v>511906.47000000003</v>
      </c>
      <c r="G45" s="7">
        <f t="shared" si="3"/>
        <v>-178093.52999999997</v>
      </c>
      <c r="H45" s="9">
        <f t="shared" si="1"/>
        <v>36.564747857142862</v>
      </c>
      <c r="I45" s="9">
        <f t="shared" si="2"/>
        <v>74.189343478260867</v>
      </c>
    </row>
    <row r="46" spans="1:11" x14ac:dyDescent="0.2">
      <c r="A46" s="6"/>
      <c r="B46" s="14">
        <v>20000000</v>
      </c>
      <c r="C46" s="78" t="s">
        <v>36</v>
      </c>
      <c r="D46" s="73">
        <v>605000</v>
      </c>
      <c r="E46" s="73">
        <v>305000</v>
      </c>
      <c r="F46" s="73">
        <v>20927.82</v>
      </c>
      <c r="G46" s="73">
        <f t="shared" si="3"/>
        <v>-284072.18</v>
      </c>
      <c r="H46" s="74">
        <f t="shared" si="1"/>
        <v>3.4591438016528926</v>
      </c>
      <c r="I46" s="74">
        <f t="shared" si="2"/>
        <v>6.8615803278688521</v>
      </c>
    </row>
    <row r="47" spans="1:11" x14ac:dyDescent="0.2">
      <c r="A47" s="6"/>
      <c r="B47" s="76">
        <v>21000000</v>
      </c>
      <c r="C47" s="35" t="s">
        <v>37</v>
      </c>
      <c r="D47" s="77">
        <v>5000</v>
      </c>
      <c r="E47" s="77">
        <v>5000</v>
      </c>
      <c r="F47" s="77">
        <v>16303</v>
      </c>
      <c r="G47" s="73">
        <f t="shared" si="3"/>
        <v>11303</v>
      </c>
      <c r="H47" s="74">
        <f t="shared" si="1"/>
        <v>326.06</v>
      </c>
      <c r="I47" s="74">
        <f t="shared" si="2"/>
        <v>326.06</v>
      </c>
    </row>
    <row r="48" spans="1:11" x14ac:dyDescent="0.2">
      <c r="A48" s="6"/>
      <c r="B48" s="76">
        <v>21080000</v>
      </c>
      <c r="C48" s="35" t="s">
        <v>38</v>
      </c>
      <c r="D48" s="77">
        <v>5000</v>
      </c>
      <c r="E48" s="77">
        <v>5000</v>
      </c>
      <c r="F48" s="77">
        <v>16303</v>
      </c>
      <c r="G48" s="7">
        <f t="shared" si="3"/>
        <v>11303</v>
      </c>
      <c r="H48" s="9">
        <f t="shared" si="1"/>
        <v>326.06</v>
      </c>
      <c r="I48" s="9">
        <f t="shared" si="2"/>
        <v>326.06</v>
      </c>
    </row>
    <row r="49" spans="1:9" x14ac:dyDescent="0.2">
      <c r="A49" s="6"/>
      <c r="B49" s="76">
        <v>21081100</v>
      </c>
      <c r="C49" s="35" t="s">
        <v>39</v>
      </c>
      <c r="D49" s="77">
        <v>5000</v>
      </c>
      <c r="E49" s="77">
        <v>5000</v>
      </c>
      <c r="F49" s="77">
        <v>16303</v>
      </c>
      <c r="G49" s="7">
        <f t="shared" si="3"/>
        <v>11303</v>
      </c>
      <c r="H49" s="9">
        <f t="shared" si="1"/>
        <v>326.06</v>
      </c>
      <c r="I49" s="9">
        <f t="shared" si="2"/>
        <v>326.06</v>
      </c>
    </row>
    <row r="50" spans="1:9" ht="25.5" x14ac:dyDescent="0.2">
      <c r="A50" s="6"/>
      <c r="B50" s="76">
        <v>22000000</v>
      </c>
      <c r="C50" s="35" t="s">
        <v>40</v>
      </c>
      <c r="D50" s="77">
        <v>600000</v>
      </c>
      <c r="E50" s="77">
        <v>300000</v>
      </c>
      <c r="F50" s="77">
        <v>4624.8200000000015</v>
      </c>
      <c r="G50" s="7">
        <f t="shared" si="3"/>
        <v>-295375.18</v>
      </c>
      <c r="H50" s="9">
        <f t="shared" si="1"/>
        <v>0.77080333333333362</v>
      </c>
      <c r="I50" s="9">
        <f t="shared" si="2"/>
        <v>1.5416066666666672</v>
      </c>
    </row>
    <row r="51" spans="1:9" x14ac:dyDescent="0.2">
      <c r="A51" s="6"/>
      <c r="B51" s="76">
        <v>22010000</v>
      </c>
      <c r="C51" s="35" t="s">
        <v>41</v>
      </c>
      <c r="D51" s="77">
        <v>600000</v>
      </c>
      <c r="E51" s="77">
        <v>300000</v>
      </c>
      <c r="F51" s="77">
        <v>4571.8400000000011</v>
      </c>
      <c r="G51" s="7">
        <f t="shared" si="3"/>
        <v>-295428.15999999997</v>
      </c>
      <c r="H51" s="9">
        <f t="shared" si="1"/>
        <v>0.7619733333333335</v>
      </c>
      <c r="I51" s="9">
        <f t="shared" si="2"/>
        <v>1.523946666666667</v>
      </c>
    </row>
    <row r="52" spans="1:9" ht="15" customHeight="1" x14ac:dyDescent="0.2">
      <c r="A52" s="6"/>
      <c r="B52" s="76">
        <v>22012500</v>
      </c>
      <c r="C52" s="35" t="s">
        <v>42</v>
      </c>
      <c r="D52" s="77">
        <v>600000</v>
      </c>
      <c r="E52" s="77">
        <v>300000</v>
      </c>
      <c r="F52" s="77">
        <v>4571.8400000000011</v>
      </c>
      <c r="G52" s="79">
        <f t="shared" si="3"/>
        <v>-295428.15999999997</v>
      </c>
      <c r="H52" s="9">
        <f t="shared" si="1"/>
        <v>0.7619733333333335</v>
      </c>
      <c r="I52" s="9">
        <f t="shared" si="2"/>
        <v>1.523946666666667</v>
      </c>
    </row>
    <row r="53" spans="1:9" x14ac:dyDescent="0.2">
      <c r="A53" s="6"/>
      <c r="B53" s="76">
        <v>22090000</v>
      </c>
      <c r="C53" s="35" t="s">
        <v>43</v>
      </c>
      <c r="D53" s="77">
        <v>0</v>
      </c>
      <c r="E53" s="77">
        <v>0</v>
      </c>
      <c r="F53" s="77">
        <v>52.980000000000018</v>
      </c>
      <c r="G53" s="73">
        <f t="shared" si="3"/>
        <v>52.980000000000018</v>
      </c>
      <c r="H53" s="74">
        <f t="shared" si="1"/>
        <v>0</v>
      </c>
      <c r="I53" s="74">
        <f t="shared" si="2"/>
        <v>0</v>
      </c>
    </row>
    <row r="54" spans="1:9" ht="37.5" customHeight="1" x14ac:dyDescent="0.2">
      <c r="A54" s="6"/>
      <c r="B54" s="76">
        <v>22090100</v>
      </c>
      <c r="C54" s="35" t="s">
        <v>44</v>
      </c>
      <c r="D54" s="77">
        <v>0</v>
      </c>
      <c r="E54" s="77">
        <v>0</v>
      </c>
      <c r="F54" s="77">
        <v>52.980000000000018</v>
      </c>
      <c r="G54" s="7">
        <f t="shared" si="3"/>
        <v>52.980000000000018</v>
      </c>
      <c r="H54" s="9">
        <f t="shared" si="1"/>
        <v>0</v>
      </c>
      <c r="I54" s="9">
        <f t="shared" si="2"/>
        <v>0</v>
      </c>
    </row>
    <row r="55" spans="1:9" x14ac:dyDescent="0.2">
      <c r="A55" s="6"/>
      <c r="B55" s="14">
        <v>40000000</v>
      </c>
      <c r="C55" s="78" t="s">
        <v>45</v>
      </c>
      <c r="D55" s="73">
        <v>29994332</v>
      </c>
      <c r="E55" s="73">
        <v>16535752</v>
      </c>
      <c r="F55" s="73">
        <v>16535752</v>
      </c>
      <c r="G55" s="73">
        <f t="shared" si="3"/>
        <v>0</v>
      </c>
      <c r="H55" s="74">
        <f t="shared" si="1"/>
        <v>55.129589150376809</v>
      </c>
      <c r="I55" s="9">
        <f t="shared" si="2"/>
        <v>100</v>
      </c>
    </row>
    <row r="56" spans="1:9" x14ac:dyDescent="0.2">
      <c r="A56" s="6"/>
      <c r="B56" s="76">
        <v>41000000</v>
      </c>
      <c r="C56" s="35" t="s">
        <v>46</v>
      </c>
      <c r="D56" s="77">
        <v>29994332</v>
      </c>
      <c r="E56" s="77">
        <v>16535752</v>
      </c>
      <c r="F56" s="77">
        <v>16535752</v>
      </c>
      <c r="G56" s="7">
        <f t="shared" si="3"/>
        <v>0</v>
      </c>
      <c r="H56" s="9">
        <f t="shared" si="1"/>
        <v>55.129589150376809</v>
      </c>
      <c r="I56" s="9">
        <f t="shared" si="2"/>
        <v>100</v>
      </c>
    </row>
    <row r="57" spans="1:9" ht="14.25" customHeight="1" x14ac:dyDescent="0.2">
      <c r="A57" s="6"/>
      <c r="B57" s="76">
        <v>41020000</v>
      </c>
      <c r="C57" s="35" t="s">
        <v>47</v>
      </c>
      <c r="D57" s="77">
        <v>10932400</v>
      </c>
      <c r="E57" s="77">
        <v>5466000</v>
      </c>
      <c r="F57" s="77">
        <v>5466000</v>
      </c>
      <c r="G57" s="7">
        <f t="shared" si="3"/>
        <v>0</v>
      </c>
      <c r="H57" s="9">
        <f t="shared" si="1"/>
        <v>49.998170575536939</v>
      </c>
      <c r="I57" s="9">
        <f t="shared" si="2"/>
        <v>100</v>
      </c>
    </row>
    <row r="58" spans="1:9" x14ac:dyDescent="0.2">
      <c r="A58" s="6"/>
      <c r="B58" s="76">
        <v>41020100</v>
      </c>
      <c r="C58" s="35" t="s">
        <v>48</v>
      </c>
      <c r="D58" s="77">
        <v>10932400</v>
      </c>
      <c r="E58" s="77">
        <v>5466000</v>
      </c>
      <c r="F58" s="77">
        <v>5466000</v>
      </c>
      <c r="G58" s="7">
        <f t="shared" si="3"/>
        <v>0</v>
      </c>
      <c r="H58" s="9">
        <f t="shared" si="1"/>
        <v>49.998170575536939</v>
      </c>
      <c r="I58" s="9">
        <f t="shared" si="2"/>
        <v>100</v>
      </c>
    </row>
    <row r="59" spans="1:9" ht="15" customHeight="1" x14ac:dyDescent="0.2">
      <c r="A59" s="6"/>
      <c r="B59" s="76">
        <v>41030000</v>
      </c>
      <c r="C59" s="35" t="s">
        <v>49</v>
      </c>
      <c r="D59" s="77">
        <v>18845332</v>
      </c>
      <c r="E59" s="77">
        <v>10876300</v>
      </c>
      <c r="F59" s="77">
        <v>10876300</v>
      </c>
      <c r="G59" s="7">
        <f t="shared" si="3"/>
        <v>0</v>
      </c>
      <c r="H59" s="9">
        <f t="shared" si="1"/>
        <v>57.713496371409114</v>
      </c>
      <c r="I59" s="9">
        <f t="shared" si="2"/>
        <v>100</v>
      </c>
    </row>
    <row r="60" spans="1:9" ht="25.5" x14ac:dyDescent="0.2">
      <c r="A60" s="6"/>
      <c r="B60" s="76">
        <v>41033900</v>
      </c>
      <c r="C60" s="35" t="s">
        <v>50</v>
      </c>
      <c r="D60" s="77">
        <v>18335100</v>
      </c>
      <c r="E60" s="77">
        <v>10607300</v>
      </c>
      <c r="F60" s="77">
        <v>10607300</v>
      </c>
      <c r="G60" s="7">
        <f t="shared" si="3"/>
        <v>0</v>
      </c>
      <c r="H60" s="9">
        <f t="shared" si="1"/>
        <v>57.85242512994202</v>
      </c>
      <c r="I60" s="9">
        <f t="shared" si="2"/>
        <v>100</v>
      </c>
    </row>
    <row r="61" spans="1:9" ht="39.75" customHeight="1" x14ac:dyDescent="0.2">
      <c r="A61" s="6"/>
      <c r="B61" s="76">
        <v>41034500</v>
      </c>
      <c r="C61" s="35" t="s">
        <v>167</v>
      </c>
      <c r="D61" s="77">
        <v>510232</v>
      </c>
      <c r="E61" s="77">
        <v>269000</v>
      </c>
      <c r="F61" s="77">
        <v>269000</v>
      </c>
      <c r="G61" s="77">
        <f t="shared" si="3"/>
        <v>0</v>
      </c>
      <c r="H61" s="9">
        <f t="shared" si="1"/>
        <v>52.721115100581692</v>
      </c>
      <c r="I61" s="9">
        <f t="shared" si="2"/>
        <v>100</v>
      </c>
    </row>
    <row r="62" spans="1:9" ht="25.5" x14ac:dyDescent="0.2">
      <c r="A62" s="6"/>
      <c r="B62" s="76">
        <v>41050000</v>
      </c>
      <c r="C62" s="35" t="s">
        <v>51</v>
      </c>
      <c r="D62" s="77">
        <v>216600</v>
      </c>
      <c r="E62" s="77">
        <v>193452</v>
      </c>
      <c r="F62" s="77">
        <v>193452</v>
      </c>
      <c r="G62" s="77">
        <f t="shared" si="3"/>
        <v>0</v>
      </c>
      <c r="H62" s="9">
        <f t="shared" si="1"/>
        <v>89.313019390581715</v>
      </c>
      <c r="I62" s="9">
        <f t="shared" si="2"/>
        <v>100</v>
      </c>
    </row>
    <row r="63" spans="1:9" ht="48.75" customHeight="1" x14ac:dyDescent="0.2">
      <c r="A63" s="6"/>
      <c r="B63" s="76">
        <v>41051200</v>
      </c>
      <c r="C63" s="35" t="s">
        <v>52</v>
      </c>
      <c r="D63" s="77">
        <v>30900</v>
      </c>
      <c r="E63" s="77">
        <v>13752</v>
      </c>
      <c r="F63" s="77">
        <v>13752</v>
      </c>
      <c r="G63" s="77">
        <f t="shared" si="3"/>
        <v>0</v>
      </c>
      <c r="H63" s="9">
        <f t="shared" si="1"/>
        <v>44.504854368932037</v>
      </c>
      <c r="I63" s="9">
        <f t="shared" si="2"/>
        <v>100</v>
      </c>
    </row>
    <row r="64" spans="1:9" x14ac:dyDescent="0.2">
      <c r="A64" s="6"/>
      <c r="B64" s="76">
        <v>41053900</v>
      </c>
      <c r="C64" s="35" t="s">
        <v>53</v>
      </c>
      <c r="D64" s="77">
        <v>12600</v>
      </c>
      <c r="E64" s="77">
        <v>6600</v>
      </c>
      <c r="F64" s="77">
        <v>6600</v>
      </c>
      <c r="G64" s="77">
        <f t="shared" si="3"/>
        <v>0</v>
      </c>
      <c r="H64" s="9">
        <f t="shared" si="1"/>
        <v>52.380952380952387</v>
      </c>
      <c r="I64" s="9">
        <f t="shared" si="2"/>
        <v>100</v>
      </c>
    </row>
    <row r="65" spans="1:13" ht="49.5" customHeight="1" x14ac:dyDescent="0.2">
      <c r="A65" s="6"/>
      <c r="B65" s="76">
        <v>41055000</v>
      </c>
      <c r="C65" s="35" t="s">
        <v>54</v>
      </c>
      <c r="D65" s="77">
        <v>173100</v>
      </c>
      <c r="E65" s="77">
        <v>173100</v>
      </c>
      <c r="F65" s="77">
        <v>173100</v>
      </c>
      <c r="G65" s="77">
        <f t="shared" si="3"/>
        <v>0</v>
      </c>
      <c r="H65" s="9">
        <f t="shared" si="1"/>
        <v>100</v>
      </c>
      <c r="I65" s="9">
        <f t="shared" si="2"/>
        <v>100</v>
      </c>
    </row>
    <row r="66" spans="1:13" x14ac:dyDescent="0.2">
      <c r="A66" s="110" t="s">
        <v>55</v>
      </c>
      <c r="B66" s="111"/>
      <c r="C66" s="112"/>
      <c r="D66" s="23">
        <v>27326400</v>
      </c>
      <c r="E66" s="23">
        <v>13084000</v>
      </c>
      <c r="F66" s="23">
        <v>12741635.160000002</v>
      </c>
      <c r="G66" s="23">
        <f t="shared" si="3"/>
        <v>-342364.83999999799</v>
      </c>
      <c r="H66" s="23">
        <f t="shared" si="1"/>
        <v>46.627565870367128</v>
      </c>
      <c r="I66" s="23">
        <f t="shared" si="2"/>
        <v>97.383332008560089</v>
      </c>
      <c r="K66" s="28"/>
    </row>
    <row r="67" spans="1:13" x14ac:dyDescent="0.2">
      <c r="A67" s="110" t="s">
        <v>82</v>
      </c>
      <c r="B67" s="111"/>
      <c r="C67" s="112"/>
      <c r="D67" s="23">
        <v>57320732</v>
      </c>
      <c r="E67" s="23">
        <v>29619752</v>
      </c>
      <c r="F67" s="23">
        <v>29277387.160000004</v>
      </c>
      <c r="G67" s="23">
        <f t="shared" si="3"/>
        <v>-342364.83999999613</v>
      </c>
      <c r="H67" s="23">
        <f t="shared" si="1"/>
        <v>51.076436288357243</v>
      </c>
      <c r="I67" s="23">
        <f t="shared" si="2"/>
        <v>98.844133333729474</v>
      </c>
    </row>
    <row r="68" spans="1:13" ht="14.25" customHeight="1" x14ac:dyDescent="0.2">
      <c r="B68" s="24"/>
      <c r="C68" s="25" t="s">
        <v>79</v>
      </c>
      <c r="D68" s="26"/>
      <c r="E68" s="27"/>
      <c r="F68" s="27"/>
      <c r="G68" s="22"/>
      <c r="H68" s="22"/>
      <c r="I68" s="22"/>
    </row>
    <row r="69" spans="1:13" x14ac:dyDescent="0.2">
      <c r="B69" s="14">
        <v>10000000</v>
      </c>
      <c r="C69" s="14" t="s">
        <v>4</v>
      </c>
      <c r="D69" s="73">
        <v>0</v>
      </c>
      <c r="E69" s="73">
        <v>0</v>
      </c>
      <c r="F69" s="73">
        <v>9897.99</v>
      </c>
      <c r="G69" s="75">
        <f t="shared" si="3"/>
        <v>9897.99</v>
      </c>
      <c r="H69" s="75">
        <f t="shared" si="1"/>
        <v>0</v>
      </c>
      <c r="I69" s="75">
        <f t="shared" si="2"/>
        <v>0</v>
      </c>
    </row>
    <row r="70" spans="1:13" x14ac:dyDescent="0.2">
      <c r="B70" s="80">
        <v>19000000</v>
      </c>
      <c r="C70" s="80" t="s">
        <v>68</v>
      </c>
      <c r="D70" s="81">
        <v>0</v>
      </c>
      <c r="E70" s="81">
        <v>0</v>
      </c>
      <c r="F70" s="81">
        <v>9897.99</v>
      </c>
      <c r="G70" s="75">
        <f t="shared" si="3"/>
        <v>9897.99</v>
      </c>
      <c r="H70" s="75">
        <f t="shared" si="1"/>
        <v>0</v>
      </c>
      <c r="I70" s="75">
        <f t="shared" si="2"/>
        <v>0</v>
      </c>
    </row>
    <row r="71" spans="1:13" x14ac:dyDescent="0.2">
      <c r="B71" s="80">
        <v>19010000</v>
      </c>
      <c r="C71" s="80" t="s">
        <v>69</v>
      </c>
      <c r="D71" s="81">
        <v>0</v>
      </c>
      <c r="E71" s="81">
        <v>0</v>
      </c>
      <c r="F71" s="81">
        <v>9897.99</v>
      </c>
      <c r="G71" s="17">
        <f t="shared" si="3"/>
        <v>9897.99</v>
      </c>
      <c r="H71" s="17">
        <f t="shared" si="1"/>
        <v>0</v>
      </c>
      <c r="I71" s="17">
        <f t="shared" si="2"/>
        <v>0</v>
      </c>
    </row>
    <row r="72" spans="1:13" x14ac:dyDescent="0.2">
      <c r="B72" s="80">
        <v>19010100</v>
      </c>
      <c r="C72" s="80" t="s">
        <v>70</v>
      </c>
      <c r="D72" s="81">
        <v>0</v>
      </c>
      <c r="E72" s="81">
        <v>0</v>
      </c>
      <c r="F72" s="81">
        <v>9407.24</v>
      </c>
      <c r="G72" s="17">
        <f t="shared" si="3"/>
        <v>9407.24</v>
      </c>
      <c r="H72" s="17">
        <f t="shared" si="1"/>
        <v>0</v>
      </c>
      <c r="I72" s="17">
        <f t="shared" si="2"/>
        <v>0</v>
      </c>
    </row>
    <row r="73" spans="1:13" x14ac:dyDescent="0.2">
      <c r="B73" s="80">
        <v>19010300</v>
      </c>
      <c r="C73" s="80" t="s">
        <v>71</v>
      </c>
      <c r="D73" s="81">
        <v>0</v>
      </c>
      <c r="E73" s="81">
        <v>0</v>
      </c>
      <c r="F73" s="81">
        <v>490.75</v>
      </c>
      <c r="G73" s="17">
        <f t="shared" si="3"/>
        <v>490.75</v>
      </c>
      <c r="H73" s="17">
        <f t="shared" si="1"/>
        <v>0</v>
      </c>
      <c r="I73" s="17">
        <f t="shared" si="2"/>
        <v>0</v>
      </c>
    </row>
    <row r="74" spans="1:13" x14ac:dyDescent="0.2">
      <c r="B74" s="14">
        <v>20000000</v>
      </c>
      <c r="C74" s="14" t="s">
        <v>36</v>
      </c>
      <c r="D74" s="73">
        <v>704000</v>
      </c>
      <c r="E74" s="73">
        <v>349106.85</v>
      </c>
      <c r="F74" s="73">
        <v>291052.97000000003</v>
      </c>
      <c r="G74" s="75">
        <f t="shared" si="3"/>
        <v>-58053.879999999946</v>
      </c>
      <c r="H74" s="75">
        <f t="shared" ref="H74:H85" si="4">IF(D74=0,0,F74/D74*100)</f>
        <v>41.342751420454547</v>
      </c>
      <c r="I74" s="75">
        <f t="shared" ref="I74:I85" si="5">IF(E74=0,0,F74/E74*100)</f>
        <v>83.37074165115925</v>
      </c>
      <c r="K74" s="28"/>
      <c r="L74" s="28"/>
      <c r="M74" s="28"/>
    </row>
    <row r="75" spans="1:13" x14ac:dyDescent="0.2">
      <c r="B75" s="80">
        <v>24000000</v>
      </c>
      <c r="C75" s="80" t="s">
        <v>72</v>
      </c>
      <c r="D75" s="81">
        <v>0</v>
      </c>
      <c r="E75" s="81">
        <v>0</v>
      </c>
      <c r="F75" s="81">
        <v>227.28</v>
      </c>
      <c r="G75" s="75">
        <f t="shared" si="3"/>
        <v>227.28</v>
      </c>
      <c r="H75" s="75">
        <f t="shared" si="4"/>
        <v>0</v>
      </c>
      <c r="I75" s="75">
        <f t="shared" si="5"/>
        <v>0</v>
      </c>
    </row>
    <row r="76" spans="1:13" x14ac:dyDescent="0.2">
      <c r="B76" s="80">
        <v>24060000</v>
      </c>
      <c r="C76" s="80" t="s">
        <v>38</v>
      </c>
      <c r="D76" s="81">
        <v>0</v>
      </c>
      <c r="E76" s="81">
        <v>0</v>
      </c>
      <c r="F76" s="81">
        <v>227.28</v>
      </c>
      <c r="G76" s="17">
        <f t="shared" si="3"/>
        <v>227.28</v>
      </c>
      <c r="H76" s="17">
        <f t="shared" si="4"/>
        <v>0</v>
      </c>
      <c r="I76" s="17">
        <f t="shared" si="5"/>
        <v>0</v>
      </c>
    </row>
    <row r="77" spans="1:13" x14ac:dyDescent="0.2">
      <c r="B77" s="80">
        <v>24062100</v>
      </c>
      <c r="C77" s="80" t="s">
        <v>73</v>
      </c>
      <c r="D77" s="81">
        <v>0</v>
      </c>
      <c r="E77" s="81">
        <v>0</v>
      </c>
      <c r="F77" s="81">
        <v>227.28</v>
      </c>
      <c r="G77" s="17">
        <f t="shared" si="3"/>
        <v>227.28</v>
      </c>
      <c r="H77" s="17">
        <f t="shared" si="4"/>
        <v>0</v>
      </c>
      <c r="I77" s="17">
        <f t="shared" si="5"/>
        <v>0</v>
      </c>
    </row>
    <row r="78" spans="1:13" x14ac:dyDescent="0.2">
      <c r="B78" s="80">
        <v>25000000</v>
      </c>
      <c r="C78" s="80" t="s">
        <v>74</v>
      </c>
      <c r="D78" s="81">
        <v>704000</v>
      </c>
      <c r="E78" s="81">
        <v>349106.85</v>
      </c>
      <c r="F78" s="81">
        <v>290825.69</v>
      </c>
      <c r="G78" s="75">
        <f t="shared" si="3"/>
        <v>-58281.159999999974</v>
      </c>
      <c r="H78" s="75">
        <f t="shared" si="4"/>
        <v>41.310467329545453</v>
      </c>
      <c r="I78" s="75">
        <f t="shared" si="5"/>
        <v>83.305638374039361</v>
      </c>
      <c r="K78" s="28"/>
    </row>
    <row r="79" spans="1:13" x14ac:dyDescent="0.2">
      <c r="B79" s="80">
        <v>25010000</v>
      </c>
      <c r="C79" s="80" t="s">
        <v>75</v>
      </c>
      <c r="D79" s="81">
        <v>600000</v>
      </c>
      <c r="E79" s="81">
        <v>297534.25</v>
      </c>
      <c r="F79" s="81">
        <v>283302.19</v>
      </c>
      <c r="G79" s="17">
        <f t="shared" si="3"/>
        <v>-14232.059999999998</v>
      </c>
      <c r="H79" s="17">
        <f t="shared" si="4"/>
        <v>47.217031666666664</v>
      </c>
      <c r="I79" s="17">
        <f t="shared" si="5"/>
        <v>95.216664972183878</v>
      </c>
      <c r="K79" s="28"/>
    </row>
    <row r="80" spans="1:13" x14ac:dyDescent="0.2">
      <c r="B80" s="80">
        <v>25010100</v>
      </c>
      <c r="C80" s="80" t="s">
        <v>76</v>
      </c>
      <c r="D80" s="81">
        <v>600000</v>
      </c>
      <c r="E80" s="81">
        <v>297534.25</v>
      </c>
      <c r="F80" s="81">
        <v>283302.19</v>
      </c>
      <c r="G80" s="17">
        <f t="shared" si="3"/>
        <v>-14232.059999999998</v>
      </c>
      <c r="H80" s="17">
        <f t="shared" si="4"/>
        <v>47.217031666666664</v>
      </c>
      <c r="I80" s="17">
        <f t="shared" si="5"/>
        <v>95.216664972183878</v>
      </c>
      <c r="K80" s="28"/>
    </row>
    <row r="81" spans="2:11" x14ac:dyDescent="0.2">
      <c r="B81" s="80">
        <v>25020000</v>
      </c>
      <c r="C81" s="80" t="s">
        <v>77</v>
      </c>
      <c r="D81" s="81">
        <v>104000</v>
      </c>
      <c r="E81" s="81">
        <v>51572.6</v>
      </c>
      <c r="F81" s="81">
        <v>7523.5</v>
      </c>
      <c r="G81" s="17">
        <f t="shared" si="3"/>
        <v>-44049.1</v>
      </c>
      <c r="H81" s="17">
        <f t="shared" si="4"/>
        <v>7.2341346153846162</v>
      </c>
      <c r="I81" s="17">
        <f t="shared" si="5"/>
        <v>14.588172789426945</v>
      </c>
      <c r="K81" s="28"/>
    </row>
    <row r="82" spans="2:11" x14ac:dyDescent="0.2">
      <c r="B82" s="80">
        <v>25020100</v>
      </c>
      <c r="C82" s="80" t="s">
        <v>78</v>
      </c>
      <c r="D82" s="81">
        <v>104000</v>
      </c>
      <c r="E82" s="81">
        <v>51572.6</v>
      </c>
      <c r="F82" s="81">
        <v>7523.5</v>
      </c>
      <c r="G82" s="17">
        <f t="shared" si="3"/>
        <v>-44049.1</v>
      </c>
      <c r="H82" s="17">
        <f t="shared" si="4"/>
        <v>7.2341346153846162</v>
      </c>
      <c r="I82" s="17">
        <f t="shared" si="5"/>
        <v>14.588172789426945</v>
      </c>
      <c r="K82" s="28"/>
    </row>
    <row r="83" spans="2:11" ht="12.75" customHeight="1" x14ac:dyDescent="0.2">
      <c r="B83" s="107" t="s">
        <v>55</v>
      </c>
      <c r="C83" s="108"/>
      <c r="D83" s="23">
        <v>704000</v>
      </c>
      <c r="E83" s="23">
        <v>349106.85</v>
      </c>
      <c r="F83" s="23">
        <v>300950.96000000002</v>
      </c>
      <c r="G83" s="18">
        <f t="shared" si="3"/>
        <v>-48155.889999999956</v>
      </c>
      <c r="H83" s="18">
        <f t="shared" si="4"/>
        <v>42.748715909090912</v>
      </c>
      <c r="I83" s="18">
        <f t="shared" si="5"/>
        <v>86.205973901686562</v>
      </c>
    </row>
    <row r="84" spans="2:11" x14ac:dyDescent="0.2">
      <c r="B84" s="19" t="s">
        <v>80</v>
      </c>
      <c r="C84" s="20"/>
      <c r="D84" s="23">
        <v>704000</v>
      </c>
      <c r="E84" s="23">
        <v>349106.85</v>
      </c>
      <c r="F84" s="23">
        <v>300950.96000000002</v>
      </c>
      <c r="G84" s="18">
        <f t="shared" si="3"/>
        <v>-48155.889999999956</v>
      </c>
      <c r="H84" s="18">
        <f t="shared" si="4"/>
        <v>42.748715909090912</v>
      </c>
      <c r="I84" s="18">
        <f t="shared" si="5"/>
        <v>86.205973901686562</v>
      </c>
    </row>
    <row r="85" spans="2:11" ht="15.75" customHeight="1" x14ac:dyDescent="0.2">
      <c r="B85" s="105" t="s">
        <v>81</v>
      </c>
      <c r="C85" s="106"/>
      <c r="D85" s="29">
        <f>SUM(D67+D84)</f>
        <v>58024732</v>
      </c>
      <c r="E85" s="29">
        <f>SUM(E67+E84)</f>
        <v>29968858.850000001</v>
      </c>
      <c r="F85" s="29">
        <f>SUM(F67+F84)</f>
        <v>29578338.120000005</v>
      </c>
      <c r="G85" s="29">
        <f>SUM(G67+G84)</f>
        <v>-390520.72999999608</v>
      </c>
      <c r="H85" s="21">
        <f t="shared" si="4"/>
        <v>50.975398076806286</v>
      </c>
      <c r="I85" s="21">
        <f t="shared" si="5"/>
        <v>98.696911577599167</v>
      </c>
    </row>
  </sheetData>
  <mergeCells count="16">
    <mergeCell ref="B85:C85"/>
    <mergeCell ref="B83:C83"/>
    <mergeCell ref="F1:I1"/>
    <mergeCell ref="F2:I2"/>
    <mergeCell ref="A66:C66"/>
    <mergeCell ref="A67:C67"/>
    <mergeCell ref="A7:A8"/>
    <mergeCell ref="B7:B8"/>
    <mergeCell ref="C7:C8"/>
    <mergeCell ref="H7:I7"/>
    <mergeCell ref="D7:D8"/>
    <mergeCell ref="E7:E8"/>
    <mergeCell ref="F7:F8"/>
    <mergeCell ref="G7:G8"/>
    <mergeCell ref="B4:I4"/>
    <mergeCell ref="B5:I5"/>
  </mergeCells>
  <pageMargins left="0.55118110236220474" right="0.19685039370078741" top="0" bottom="0" header="0" footer="0"/>
  <pageSetup paperSize="9" scale="8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abSelected="1" topLeftCell="A58" workbookViewId="0">
      <selection activeCell="K73" sqref="K73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11" width="12.28515625" bestFit="1" customWidth="1"/>
  </cols>
  <sheetData>
    <row r="1" spans="1:11" ht="39" customHeight="1" x14ac:dyDescent="0.2">
      <c r="D1" s="109" t="s">
        <v>171</v>
      </c>
      <c r="E1" s="109"/>
      <c r="F1" s="109"/>
      <c r="G1" s="109"/>
    </row>
    <row r="2" spans="1:11" ht="27" customHeight="1" x14ac:dyDescent="0.2">
      <c r="D2" s="109" t="s">
        <v>163</v>
      </c>
      <c r="E2" s="109"/>
      <c r="F2" s="109"/>
      <c r="G2" s="109"/>
    </row>
    <row r="5" spans="1:11" ht="18.75" x14ac:dyDescent="0.3">
      <c r="A5" s="125" t="s">
        <v>170</v>
      </c>
      <c r="B5" s="126"/>
      <c r="C5" s="126"/>
      <c r="D5" s="126"/>
      <c r="E5" s="126"/>
      <c r="F5" s="127"/>
      <c r="G5" s="127"/>
    </row>
    <row r="6" spans="1:11" ht="13.5" x14ac:dyDescent="0.25">
      <c r="A6" s="128" t="s">
        <v>150</v>
      </c>
      <c r="B6" s="129"/>
      <c r="C6" s="129"/>
      <c r="D6" s="129"/>
      <c r="E6" s="129"/>
      <c r="F6" s="129"/>
      <c r="G6" s="129"/>
    </row>
    <row r="7" spans="1:11" x14ac:dyDescent="0.2">
      <c r="A7" s="44"/>
      <c r="B7" s="44"/>
      <c r="C7" s="44"/>
      <c r="D7" s="44"/>
      <c r="E7" s="44"/>
      <c r="F7" s="15"/>
      <c r="G7" s="15"/>
    </row>
    <row r="8" spans="1:11" x14ac:dyDescent="0.2">
      <c r="G8" t="s">
        <v>0</v>
      </c>
    </row>
    <row r="9" spans="1:11" ht="12.75" customHeight="1" x14ac:dyDescent="0.2">
      <c r="A9" s="130" t="s">
        <v>145</v>
      </c>
      <c r="B9" s="130" t="s">
        <v>146</v>
      </c>
      <c r="C9" s="130" t="s">
        <v>57</v>
      </c>
      <c r="D9" s="130" t="s">
        <v>168</v>
      </c>
      <c r="E9" s="130" t="s">
        <v>169</v>
      </c>
      <c r="F9" s="123" t="s">
        <v>65</v>
      </c>
      <c r="G9" s="124"/>
    </row>
    <row r="10" spans="1:11" ht="51" x14ac:dyDescent="0.2">
      <c r="A10" s="131"/>
      <c r="B10" s="131"/>
      <c r="C10" s="131"/>
      <c r="D10" s="131"/>
      <c r="E10" s="131"/>
      <c r="F10" s="16" t="s">
        <v>60</v>
      </c>
      <c r="G10" s="16" t="s">
        <v>147</v>
      </c>
    </row>
    <row r="11" spans="1:11" ht="13.5" thickBot="1" x14ac:dyDescent="0.25">
      <c r="A11" s="45">
        <v>1</v>
      </c>
      <c r="B11" s="45">
        <v>2</v>
      </c>
      <c r="C11" s="45">
        <v>3</v>
      </c>
      <c r="D11" s="45">
        <v>4</v>
      </c>
      <c r="E11" s="45">
        <v>5</v>
      </c>
      <c r="F11" s="45" t="s">
        <v>148</v>
      </c>
      <c r="G11" s="45" t="s">
        <v>149</v>
      </c>
    </row>
    <row r="12" spans="1:11" ht="13.5" thickBot="1" x14ac:dyDescent="0.25">
      <c r="A12" s="56"/>
      <c r="B12" s="57" t="s">
        <v>56</v>
      </c>
      <c r="C12" s="58"/>
      <c r="D12" s="58"/>
      <c r="E12" s="58"/>
      <c r="F12" s="58"/>
      <c r="G12" s="59"/>
    </row>
    <row r="13" spans="1:11" x14ac:dyDescent="0.2">
      <c r="A13" s="51" t="s">
        <v>83</v>
      </c>
      <c r="B13" s="52" t="s">
        <v>84</v>
      </c>
      <c r="C13" s="53">
        <f>SUM(C14:C16)</f>
        <v>8695640</v>
      </c>
      <c r="D13" s="53">
        <f>SUM(D14:D16)</f>
        <v>5754540</v>
      </c>
      <c r="E13" s="53">
        <f>SUM(E14:E16)</f>
        <v>4144246.7700000005</v>
      </c>
      <c r="F13" s="53">
        <f t="shared" ref="F13:F42" si="0">IF(C13=0,0,(E13/C13)*100)</f>
        <v>47.658904577466416</v>
      </c>
      <c r="G13" s="53">
        <f t="shared" ref="G13:G71" si="1">IF(D13=0,0,(E13/D13)*100)</f>
        <v>72.016994755445268</v>
      </c>
      <c r="H13" s="42"/>
      <c r="I13" s="43"/>
      <c r="J13" s="28"/>
      <c r="K13" s="28"/>
    </row>
    <row r="14" spans="1:11" ht="63.75" x14ac:dyDescent="0.2">
      <c r="A14" s="36" t="s">
        <v>85</v>
      </c>
      <c r="B14" s="38" t="s">
        <v>86</v>
      </c>
      <c r="C14" s="86">
        <v>5430000</v>
      </c>
      <c r="D14" s="86">
        <v>3962000</v>
      </c>
      <c r="E14" s="86">
        <v>3134687.0700000003</v>
      </c>
      <c r="F14" s="37">
        <f t="shared" si="0"/>
        <v>57.729043646408854</v>
      </c>
      <c r="G14" s="37">
        <f t="shared" si="1"/>
        <v>79.118805401312471</v>
      </c>
      <c r="I14" s="28"/>
      <c r="J14" s="28"/>
      <c r="K14" s="28"/>
    </row>
    <row r="15" spans="1:11" ht="39.75" customHeight="1" x14ac:dyDescent="0.2">
      <c r="A15" s="36" t="s">
        <v>117</v>
      </c>
      <c r="B15" s="38" t="s">
        <v>118</v>
      </c>
      <c r="C15" s="86">
        <v>3176000</v>
      </c>
      <c r="D15" s="86">
        <v>1702900</v>
      </c>
      <c r="E15" s="86">
        <v>1009559.7</v>
      </c>
      <c r="F15" s="37">
        <f t="shared" si="0"/>
        <v>31.787144206549119</v>
      </c>
      <c r="G15" s="37">
        <f t="shared" si="1"/>
        <v>59.284731927887712</v>
      </c>
      <c r="I15" s="28"/>
      <c r="J15" s="28"/>
      <c r="K15" s="28"/>
    </row>
    <row r="16" spans="1:11" ht="25.5" x14ac:dyDescent="0.2">
      <c r="A16" s="36" t="s">
        <v>87</v>
      </c>
      <c r="B16" s="38" t="s">
        <v>88</v>
      </c>
      <c r="C16" s="86">
        <v>89640</v>
      </c>
      <c r="D16" s="86">
        <v>89640</v>
      </c>
      <c r="E16" s="86">
        <v>0</v>
      </c>
      <c r="F16" s="37">
        <f t="shared" si="0"/>
        <v>0</v>
      </c>
      <c r="G16" s="37">
        <f t="shared" si="1"/>
        <v>0</v>
      </c>
    </row>
    <row r="17" spans="1:11" x14ac:dyDescent="0.2">
      <c r="A17" s="39" t="s">
        <v>119</v>
      </c>
      <c r="B17" s="41" t="s">
        <v>120</v>
      </c>
      <c r="C17" s="40">
        <f>SUM(C18:C23)</f>
        <v>36964400</v>
      </c>
      <c r="D17" s="40">
        <f>SUM(D18:D23)</f>
        <v>24729002</v>
      </c>
      <c r="E17" s="40">
        <f>SUM(E18:E23)</f>
        <v>18376205.489999998</v>
      </c>
      <c r="F17" s="40">
        <f t="shared" ref="F17:F23" si="2">IF(C17=0,0,(E17/C17)*100)</f>
        <v>49.713252453712215</v>
      </c>
      <c r="G17" s="40">
        <f t="shared" si="1"/>
        <v>74.310340101877131</v>
      </c>
      <c r="I17" s="89"/>
      <c r="J17" s="89"/>
      <c r="K17" s="89"/>
    </row>
    <row r="18" spans="1:11" x14ac:dyDescent="0.2">
      <c r="A18" s="36" t="s">
        <v>121</v>
      </c>
      <c r="B18" s="38" t="s">
        <v>122</v>
      </c>
      <c r="C18" s="85">
        <v>6022600</v>
      </c>
      <c r="D18" s="85">
        <v>3934300</v>
      </c>
      <c r="E18" s="85">
        <v>2791694.8199999994</v>
      </c>
      <c r="F18" s="37">
        <f t="shared" si="2"/>
        <v>46.353648258227331</v>
      </c>
      <c r="G18" s="37">
        <f t="shared" si="1"/>
        <v>70.957853239458075</v>
      </c>
    </row>
    <row r="19" spans="1:11" ht="25.5" x14ac:dyDescent="0.2">
      <c r="A19" s="36" t="s">
        <v>123</v>
      </c>
      <c r="B19" s="38" t="s">
        <v>124</v>
      </c>
      <c r="C19" s="85">
        <v>9438700</v>
      </c>
      <c r="D19" s="85">
        <v>6538300</v>
      </c>
      <c r="E19" s="85">
        <v>3387654.8799999994</v>
      </c>
      <c r="F19" s="37">
        <f t="shared" si="2"/>
        <v>35.891117208937665</v>
      </c>
      <c r="G19" s="37">
        <f t="shared" si="1"/>
        <v>51.812472355199354</v>
      </c>
    </row>
    <row r="20" spans="1:11" ht="25.5" x14ac:dyDescent="0.2">
      <c r="A20" s="36" t="s">
        <v>125</v>
      </c>
      <c r="B20" s="38" t="s">
        <v>124</v>
      </c>
      <c r="C20" s="85">
        <v>18335100</v>
      </c>
      <c r="D20" s="85">
        <v>12346800</v>
      </c>
      <c r="E20" s="85">
        <v>10607300</v>
      </c>
      <c r="F20" s="37">
        <f t="shared" si="2"/>
        <v>57.85242512994202</v>
      </c>
      <c r="G20" s="37">
        <f t="shared" si="1"/>
        <v>85.911329251303982</v>
      </c>
    </row>
    <row r="21" spans="1:11" ht="38.25" x14ac:dyDescent="0.2">
      <c r="A21" s="36" t="s">
        <v>126</v>
      </c>
      <c r="B21" s="38" t="s">
        <v>127</v>
      </c>
      <c r="C21" s="85">
        <v>934000</v>
      </c>
      <c r="D21" s="85">
        <v>546250</v>
      </c>
      <c r="E21" s="85">
        <v>501298.38</v>
      </c>
      <c r="F21" s="37">
        <f t="shared" si="2"/>
        <v>53.672203426124199</v>
      </c>
      <c r="G21" s="37">
        <f t="shared" si="1"/>
        <v>91.770870480549206</v>
      </c>
    </row>
    <row r="22" spans="1:11" ht="25.5" x14ac:dyDescent="0.2">
      <c r="A22" s="36" t="s">
        <v>128</v>
      </c>
      <c r="B22" s="38" t="s">
        <v>129</v>
      </c>
      <c r="C22" s="85">
        <v>2213500</v>
      </c>
      <c r="D22" s="85">
        <v>1353100</v>
      </c>
      <c r="E22" s="85">
        <v>1078035.1200000001</v>
      </c>
      <c r="F22" s="37">
        <f t="shared" si="2"/>
        <v>48.70273864919811</v>
      </c>
      <c r="G22" s="37">
        <f t="shared" si="1"/>
        <v>79.671503953883686</v>
      </c>
    </row>
    <row r="23" spans="1:11" ht="51" x14ac:dyDescent="0.2">
      <c r="A23" s="36" t="s">
        <v>130</v>
      </c>
      <c r="B23" s="38" t="s">
        <v>131</v>
      </c>
      <c r="C23" s="85">
        <v>20500</v>
      </c>
      <c r="D23" s="85">
        <v>10252</v>
      </c>
      <c r="E23" s="85">
        <v>10222.289999999999</v>
      </c>
      <c r="F23" s="37">
        <f t="shared" si="2"/>
        <v>49.864829268292674</v>
      </c>
      <c r="G23" s="37">
        <f t="shared" si="1"/>
        <v>99.710202887241508</v>
      </c>
    </row>
    <row r="24" spans="1:11" x14ac:dyDescent="0.2">
      <c r="A24" s="39" t="s">
        <v>89</v>
      </c>
      <c r="B24" s="41" t="s">
        <v>90</v>
      </c>
      <c r="C24" s="40">
        <f>SUM(C25:C26)</f>
        <v>413100</v>
      </c>
      <c r="D24" s="40">
        <f>SUM(D25:D26)</f>
        <v>323100</v>
      </c>
      <c r="E24" s="40">
        <f>SUM(E25:E26)</f>
        <v>257217.6</v>
      </c>
      <c r="F24" s="40">
        <f t="shared" si="0"/>
        <v>62.265214233841682</v>
      </c>
      <c r="G24" s="40">
        <f t="shared" si="1"/>
        <v>79.609285051067786</v>
      </c>
    </row>
    <row r="25" spans="1:11" ht="25.5" x14ac:dyDescent="0.2">
      <c r="A25" s="36" t="s">
        <v>91</v>
      </c>
      <c r="B25" s="38" t="s">
        <v>92</v>
      </c>
      <c r="C25" s="90">
        <v>240000</v>
      </c>
      <c r="D25" s="90">
        <v>150000</v>
      </c>
      <c r="E25" s="90">
        <v>150000</v>
      </c>
      <c r="F25" s="37">
        <f t="shared" si="0"/>
        <v>62.5</v>
      </c>
      <c r="G25" s="37">
        <f t="shared" si="1"/>
        <v>100</v>
      </c>
    </row>
    <row r="26" spans="1:11" ht="25.5" x14ac:dyDescent="0.2">
      <c r="A26" s="36" t="s">
        <v>93</v>
      </c>
      <c r="B26" s="38" t="s">
        <v>94</v>
      </c>
      <c r="C26" s="90">
        <v>173100</v>
      </c>
      <c r="D26" s="90">
        <v>173100</v>
      </c>
      <c r="E26" s="90">
        <v>107217.60000000001</v>
      </c>
      <c r="F26" s="37">
        <f t="shared" si="0"/>
        <v>61.939688041594451</v>
      </c>
      <c r="G26" s="37">
        <f t="shared" si="1"/>
        <v>61.939688041594451</v>
      </c>
    </row>
    <row r="27" spans="1:11" ht="25.5" x14ac:dyDescent="0.2">
      <c r="A27" s="39" t="s">
        <v>95</v>
      </c>
      <c r="B27" s="41" t="s">
        <v>96</v>
      </c>
      <c r="C27" s="40">
        <f>SUM(C28:C31)</f>
        <v>1992600</v>
      </c>
      <c r="D27" s="40">
        <f>SUM(D28:D31)</f>
        <v>1322600</v>
      </c>
      <c r="E27" s="40">
        <f>SUM(E28:E31)</f>
        <v>829507.38</v>
      </c>
      <c r="F27" s="40">
        <f t="shared" si="0"/>
        <v>41.629397771755492</v>
      </c>
      <c r="G27" s="37">
        <f t="shared" si="1"/>
        <v>62.717932859519131</v>
      </c>
      <c r="I27" s="89"/>
      <c r="J27" s="89"/>
      <c r="K27" s="89"/>
    </row>
    <row r="28" spans="1:11" ht="38.25" x14ac:dyDescent="0.2">
      <c r="A28" s="88" t="s">
        <v>97</v>
      </c>
      <c r="B28" s="87" t="s">
        <v>98</v>
      </c>
      <c r="C28" s="85">
        <v>12600</v>
      </c>
      <c r="D28" s="85">
        <v>6600</v>
      </c>
      <c r="E28" s="85">
        <v>0</v>
      </c>
      <c r="F28" s="82">
        <f t="shared" si="0"/>
        <v>0</v>
      </c>
      <c r="G28" s="82">
        <f t="shared" si="1"/>
        <v>0</v>
      </c>
    </row>
    <row r="29" spans="1:11" ht="56.25" customHeight="1" x14ac:dyDescent="0.2">
      <c r="A29" s="88" t="s">
        <v>99</v>
      </c>
      <c r="B29" s="87" t="s">
        <v>100</v>
      </c>
      <c r="C29" s="85">
        <v>1700000</v>
      </c>
      <c r="D29" s="85">
        <v>1117000</v>
      </c>
      <c r="E29" s="85">
        <v>719741.38</v>
      </c>
      <c r="F29" s="82">
        <f t="shared" si="0"/>
        <v>42.337728235294122</v>
      </c>
      <c r="G29" s="82">
        <f t="shared" si="1"/>
        <v>64.435217547000903</v>
      </c>
    </row>
    <row r="30" spans="1:11" ht="25.5" x14ac:dyDescent="0.2">
      <c r="A30" s="88" t="s">
        <v>101</v>
      </c>
      <c r="B30" s="87" t="s">
        <v>102</v>
      </c>
      <c r="C30" s="85">
        <v>180000</v>
      </c>
      <c r="D30" s="85">
        <v>148000</v>
      </c>
      <c r="E30" s="85">
        <v>86366</v>
      </c>
      <c r="F30" s="82">
        <f t="shared" si="0"/>
        <v>47.981111111111112</v>
      </c>
      <c r="G30" s="82">
        <f t="shared" si="1"/>
        <v>58.355405405405406</v>
      </c>
    </row>
    <row r="31" spans="1:11" ht="25.5" x14ac:dyDescent="0.2">
      <c r="A31" s="88" t="s">
        <v>103</v>
      </c>
      <c r="B31" s="87" t="s">
        <v>104</v>
      </c>
      <c r="C31" s="85">
        <v>100000</v>
      </c>
      <c r="D31" s="85">
        <v>51000</v>
      </c>
      <c r="E31" s="85">
        <v>23400</v>
      </c>
      <c r="F31" s="82">
        <f t="shared" si="0"/>
        <v>23.400000000000002</v>
      </c>
      <c r="G31" s="82">
        <f t="shared" si="1"/>
        <v>45.882352941176471</v>
      </c>
    </row>
    <row r="32" spans="1:11" x14ac:dyDescent="0.2">
      <c r="A32" s="39" t="s">
        <v>132</v>
      </c>
      <c r="B32" s="41" t="s">
        <v>133</v>
      </c>
      <c r="C32" s="40">
        <f>SUM(C33:C36)</f>
        <v>3049000</v>
      </c>
      <c r="D32" s="40">
        <f>SUM(D33:D36)</f>
        <v>1960600</v>
      </c>
      <c r="E32" s="40">
        <f>SUM(E33:E36)</f>
        <v>1097497.82</v>
      </c>
      <c r="F32" s="40">
        <f>IF(C32=0,0,(E32/C32)*100)</f>
        <v>35.995336831748112</v>
      </c>
      <c r="G32" s="40">
        <f t="shared" si="1"/>
        <v>55.977650719167606</v>
      </c>
      <c r="I32" s="89"/>
      <c r="J32" s="89"/>
      <c r="K32" s="89"/>
    </row>
    <row r="33" spans="1:9" x14ac:dyDescent="0.2">
      <c r="A33" s="36" t="s">
        <v>134</v>
      </c>
      <c r="B33" s="38" t="s">
        <v>135</v>
      </c>
      <c r="C33" s="85">
        <v>972000</v>
      </c>
      <c r="D33" s="85">
        <v>559250</v>
      </c>
      <c r="E33" s="85">
        <v>159148.6</v>
      </c>
      <c r="F33" s="37">
        <f>IF(C33=0,0,(E33/C33)*100)</f>
        <v>16.373312757201646</v>
      </c>
      <c r="G33" s="37">
        <f t="shared" si="1"/>
        <v>28.45750558784086</v>
      </c>
    </row>
    <row r="34" spans="1:9" x14ac:dyDescent="0.2">
      <c r="A34" s="36" t="s">
        <v>136</v>
      </c>
      <c r="B34" s="38" t="s">
        <v>137</v>
      </c>
      <c r="C34" s="85">
        <v>515000</v>
      </c>
      <c r="D34" s="85">
        <v>401500</v>
      </c>
      <c r="E34" s="85">
        <v>208295.09</v>
      </c>
      <c r="F34" s="37">
        <f>IF(C34=0,0,(E34/C34)*100)</f>
        <v>40.445648543689323</v>
      </c>
      <c r="G34" s="37">
        <f t="shared" si="1"/>
        <v>51.879225404732253</v>
      </c>
    </row>
    <row r="35" spans="1:9" ht="38.25" x14ac:dyDescent="0.2">
      <c r="A35" s="36" t="s">
        <v>138</v>
      </c>
      <c r="B35" s="38" t="s">
        <v>139</v>
      </c>
      <c r="C35" s="85">
        <v>1547000</v>
      </c>
      <c r="D35" s="85">
        <v>991100</v>
      </c>
      <c r="E35" s="85">
        <v>730054.13</v>
      </c>
      <c r="F35" s="37">
        <f>IF(C35=0,0,(E35/C35)*100)</f>
        <v>47.191605042016803</v>
      </c>
      <c r="G35" s="37">
        <f t="shared" si="1"/>
        <v>73.660995863182322</v>
      </c>
    </row>
    <row r="36" spans="1:9" x14ac:dyDescent="0.2">
      <c r="A36" s="36" t="s">
        <v>140</v>
      </c>
      <c r="B36" s="38" t="s">
        <v>141</v>
      </c>
      <c r="C36" s="85">
        <v>15000</v>
      </c>
      <c r="D36" s="85">
        <v>8750</v>
      </c>
      <c r="E36" s="85">
        <v>0</v>
      </c>
      <c r="F36" s="37">
        <f>IF(C36=0,0,(E36/C36)*100)</f>
        <v>0</v>
      </c>
      <c r="G36" s="37">
        <f t="shared" si="1"/>
        <v>0</v>
      </c>
    </row>
    <row r="37" spans="1:9" x14ac:dyDescent="0.2">
      <c r="A37" s="39" t="s">
        <v>105</v>
      </c>
      <c r="B37" s="41" t="s">
        <v>106</v>
      </c>
      <c r="C37" s="40">
        <f>SUM(C38)</f>
        <v>2328717</v>
      </c>
      <c r="D37" s="40">
        <f>SUM(D38)</f>
        <v>1587717</v>
      </c>
      <c r="E37" s="40">
        <f>SUM(E38)</f>
        <v>808067.25</v>
      </c>
      <c r="F37" s="40">
        <f t="shared" si="0"/>
        <v>34.7001052510889</v>
      </c>
      <c r="G37" s="40">
        <f t="shared" si="1"/>
        <v>50.894917041261131</v>
      </c>
    </row>
    <row r="38" spans="1:9" ht="25.5" x14ac:dyDescent="0.2">
      <c r="A38" s="36" t="s">
        <v>107</v>
      </c>
      <c r="B38" s="38" t="s">
        <v>108</v>
      </c>
      <c r="C38" s="85">
        <v>2328717</v>
      </c>
      <c r="D38" s="85">
        <v>1587717</v>
      </c>
      <c r="E38" s="85">
        <v>808067.25</v>
      </c>
      <c r="F38" s="37">
        <f t="shared" si="0"/>
        <v>34.7001052510889</v>
      </c>
      <c r="G38" s="37">
        <f t="shared" si="1"/>
        <v>50.894917041261131</v>
      </c>
    </row>
    <row r="39" spans="1:9" x14ac:dyDescent="0.2">
      <c r="A39" s="39" t="s">
        <v>109</v>
      </c>
      <c r="B39" s="41" t="s">
        <v>110</v>
      </c>
      <c r="C39" s="40">
        <f>SUM(C40)</f>
        <v>241283</v>
      </c>
      <c r="D39" s="40">
        <f>SUM(D40)</f>
        <v>241283</v>
      </c>
      <c r="E39" s="40">
        <f>SUM(E40)</f>
        <v>224201</v>
      </c>
      <c r="F39" s="40">
        <f t="shared" si="0"/>
        <v>92.92034664688353</v>
      </c>
      <c r="G39" s="40">
        <f t="shared" si="1"/>
        <v>92.92034664688353</v>
      </c>
    </row>
    <row r="40" spans="1:9" ht="27" customHeight="1" x14ac:dyDescent="0.2">
      <c r="A40" s="36" t="s">
        <v>111</v>
      </c>
      <c r="B40" s="38" t="s">
        <v>112</v>
      </c>
      <c r="C40" s="85">
        <v>241283</v>
      </c>
      <c r="D40" s="85">
        <v>241283</v>
      </c>
      <c r="E40" s="85">
        <v>224201</v>
      </c>
      <c r="F40" s="85">
        <v>0</v>
      </c>
      <c r="G40" s="37">
        <f t="shared" si="1"/>
        <v>92.92034664688353</v>
      </c>
    </row>
    <row r="41" spans="1:9" x14ac:dyDescent="0.2">
      <c r="A41" s="39" t="s">
        <v>113</v>
      </c>
      <c r="B41" s="41" t="s">
        <v>114</v>
      </c>
      <c r="C41" s="40">
        <f>SUM(C42)</f>
        <v>2500000</v>
      </c>
      <c r="D41" s="40">
        <f>SUM(D42)</f>
        <v>1608400</v>
      </c>
      <c r="E41" s="40">
        <f>SUM(E42)</f>
        <v>1299985.24</v>
      </c>
      <c r="F41" s="40">
        <f t="shared" si="0"/>
        <v>51.9994096</v>
      </c>
      <c r="G41" s="40">
        <f t="shared" si="1"/>
        <v>80.824747575230035</v>
      </c>
    </row>
    <row r="42" spans="1:9" ht="25.5" x14ac:dyDescent="0.2">
      <c r="A42" s="36" t="s">
        <v>115</v>
      </c>
      <c r="B42" s="38" t="s">
        <v>116</v>
      </c>
      <c r="C42" s="85">
        <v>2500000</v>
      </c>
      <c r="D42" s="85">
        <v>1608400</v>
      </c>
      <c r="E42" s="85">
        <v>1299985.24</v>
      </c>
      <c r="F42" s="37">
        <f t="shared" si="0"/>
        <v>51.9994096</v>
      </c>
      <c r="G42" s="37">
        <f t="shared" si="1"/>
        <v>80.824747575230035</v>
      </c>
    </row>
    <row r="43" spans="1:9" x14ac:dyDescent="0.2">
      <c r="A43" s="39" t="s">
        <v>142</v>
      </c>
      <c r="B43" s="41" t="s">
        <v>143</v>
      </c>
      <c r="C43" s="40">
        <f>SUM(C44)</f>
        <v>1660790</v>
      </c>
      <c r="D43" s="40">
        <f>SUM(D44)</f>
        <v>1138540</v>
      </c>
      <c r="E43" s="40">
        <f>SUM(E44)</f>
        <v>971875</v>
      </c>
      <c r="F43" s="40">
        <f>IF(C43=0,0,(E43/C43)*100)</f>
        <v>58.518837420745548</v>
      </c>
      <c r="G43" s="40">
        <f t="shared" si="1"/>
        <v>85.361515625274478</v>
      </c>
    </row>
    <row r="44" spans="1:9" x14ac:dyDescent="0.2">
      <c r="A44" s="36" t="s">
        <v>144</v>
      </c>
      <c r="B44" s="38" t="s">
        <v>53</v>
      </c>
      <c r="C44" s="84">
        <v>1660790</v>
      </c>
      <c r="D44" s="84">
        <v>1138540</v>
      </c>
      <c r="E44" s="84">
        <v>971875</v>
      </c>
      <c r="F44" s="37">
        <f>IF(C44=0,0,(E44/C44)*100)</f>
        <v>58.518837420745548</v>
      </c>
      <c r="G44" s="37">
        <f t="shared" si="1"/>
        <v>85.361515625274478</v>
      </c>
    </row>
    <row r="45" spans="1:9" ht="19.5" customHeight="1" thickBot="1" x14ac:dyDescent="0.3">
      <c r="A45" s="65" t="s">
        <v>151</v>
      </c>
      <c r="B45" s="66"/>
      <c r="C45" s="67">
        <f>SUM(C13+C17+C24+C27+C32+C37+C39+C41+C43)</f>
        <v>57845530</v>
      </c>
      <c r="D45" s="67">
        <f>SUM(D13+D17+D24+D27+D32+D37+D39+D41+D43)</f>
        <v>38665782</v>
      </c>
      <c r="E45" s="67">
        <f>SUM(E13+E17+E24+E27+E32+E37+E39+E41+E43)</f>
        <v>28008803.549999997</v>
      </c>
      <c r="F45" s="67">
        <f>IF(C45=0,0,(E45/C45)*100)</f>
        <v>48.419996411131507</v>
      </c>
      <c r="G45" s="67">
        <f t="shared" si="1"/>
        <v>72.438218241648372</v>
      </c>
      <c r="I45" s="28"/>
    </row>
    <row r="46" spans="1:9" ht="26.25" thickBot="1" x14ac:dyDescent="0.3">
      <c r="A46" s="60"/>
      <c r="B46" s="61" t="s">
        <v>152</v>
      </c>
      <c r="C46" s="62"/>
      <c r="D46" s="62"/>
      <c r="E46" s="62"/>
      <c r="F46" s="63"/>
      <c r="G46" s="64"/>
    </row>
    <row r="47" spans="1:9" ht="15" x14ac:dyDescent="0.25">
      <c r="A47" s="54">
        <v>200000</v>
      </c>
      <c r="B47" s="96" t="s">
        <v>153</v>
      </c>
      <c r="C47" s="53">
        <f>C48</f>
        <v>524798</v>
      </c>
      <c r="D47" s="53">
        <f t="shared" ref="D47" si="3">D48</f>
        <v>0</v>
      </c>
      <c r="E47" s="53"/>
      <c r="F47" s="97">
        <f t="shared" ref="F47:F71" si="4">IF(C47=0,0,(E47/C47)*100)</f>
        <v>0</v>
      </c>
      <c r="G47" s="97">
        <f t="shared" si="1"/>
        <v>0</v>
      </c>
    </row>
    <row r="48" spans="1:9" ht="26.25" x14ac:dyDescent="0.25">
      <c r="A48" s="48">
        <v>208000</v>
      </c>
      <c r="B48" s="41" t="s">
        <v>154</v>
      </c>
      <c r="C48" s="40">
        <f>C49+C50</f>
        <v>524798</v>
      </c>
      <c r="D48" s="40">
        <f>D49+D50</f>
        <v>0</v>
      </c>
      <c r="E48" s="40"/>
      <c r="F48" s="49">
        <f t="shared" si="4"/>
        <v>0</v>
      </c>
      <c r="G48" s="49">
        <f t="shared" si="1"/>
        <v>0</v>
      </c>
    </row>
    <row r="49" spans="1:8" ht="15" x14ac:dyDescent="0.25">
      <c r="A49" s="47">
        <v>208100</v>
      </c>
      <c r="B49" s="38" t="s">
        <v>155</v>
      </c>
      <c r="C49" s="37">
        <v>1045430</v>
      </c>
      <c r="D49" s="47">
        <v>0</v>
      </c>
      <c r="E49" s="37"/>
      <c r="F49" s="49">
        <f t="shared" si="4"/>
        <v>0</v>
      </c>
      <c r="G49" s="49">
        <f t="shared" si="1"/>
        <v>0</v>
      </c>
    </row>
    <row r="50" spans="1:8" ht="39" x14ac:dyDescent="0.25">
      <c r="A50" s="47">
        <v>208400</v>
      </c>
      <c r="B50" s="38" t="s">
        <v>156</v>
      </c>
      <c r="C50" s="37">
        <v>-520632</v>
      </c>
      <c r="D50" s="37">
        <v>0</v>
      </c>
      <c r="E50" s="37"/>
      <c r="F50" s="49">
        <f t="shared" si="4"/>
        <v>0</v>
      </c>
      <c r="G50" s="49">
        <f t="shared" si="1"/>
        <v>0</v>
      </c>
    </row>
    <row r="51" spans="1:8" ht="15" x14ac:dyDescent="0.25">
      <c r="A51" s="48">
        <v>600000</v>
      </c>
      <c r="B51" s="41" t="s">
        <v>157</v>
      </c>
      <c r="C51" s="40">
        <f>C52</f>
        <v>524798</v>
      </c>
      <c r="D51" s="40">
        <f t="shared" ref="D51" si="5">D52</f>
        <v>0</v>
      </c>
      <c r="E51" s="40"/>
      <c r="F51" s="49">
        <f t="shared" si="4"/>
        <v>0</v>
      </c>
      <c r="G51" s="49">
        <f t="shared" si="1"/>
        <v>0</v>
      </c>
    </row>
    <row r="52" spans="1:8" ht="15" x14ac:dyDescent="0.25">
      <c r="A52" s="48">
        <v>602000</v>
      </c>
      <c r="B52" s="41" t="s">
        <v>158</v>
      </c>
      <c r="C52" s="40">
        <f>SUM(C53:C55)</f>
        <v>524798</v>
      </c>
      <c r="D52" s="40">
        <f>D54+D55</f>
        <v>0</v>
      </c>
      <c r="E52" s="40"/>
      <c r="F52" s="49">
        <f t="shared" si="4"/>
        <v>0</v>
      </c>
      <c r="G52" s="49">
        <f t="shared" si="1"/>
        <v>0</v>
      </c>
    </row>
    <row r="53" spans="1:8" s="95" customFormat="1" ht="15" x14ac:dyDescent="0.25">
      <c r="A53" s="47">
        <v>602100</v>
      </c>
      <c r="B53" s="38" t="s">
        <v>155</v>
      </c>
      <c r="C53" s="98">
        <v>1045430</v>
      </c>
      <c r="D53" s="98">
        <v>0</v>
      </c>
      <c r="E53" s="98"/>
      <c r="F53" s="49">
        <f t="shared" si="4"/>
        <v>0</v>
      </c>
      <c r="G53" s="49"/>
    </row>
    <row r="54" spans="1:8" ht="15" x14ac:dyDescent="0.25">
      <c r="A54" s="99">
        <v>602304</v>
      </c>
      <c r="B54" s="38" t="s">
        <v>159</v>
      </c>
      <c r="C54" s="37">
        <v>0</v>
      </c>
      <c r="D54" s="47">
        <v>0</v>
      </c>
      <c r="E54" s="37"/>
      <c r="F54" s="49">
        <f t="shared" si="4"/>
        <v>0</v>
      </c>
      <c r="G54" s="49">
        <f t="shared" si="1"/>
        <v>0</v>
      </c>
    </row>
    <row r="55" spans="1:8" ht="39.75" thickBot="1" x14ac:dyDescent="0.3">
      <c r="A55" s="100">
        <v>602400</v>
      </c>
      <c r="B55" s="101" t="s">
        <v>156</v>
      </c>
      <c r="C55" s="102">
        <v>-520632</v>
      </c>
      <c r="D55" s="102">
        <v>0</v>
      </c>
      <c r="E55" s="102"/>
      <c r="F55" s="49">
        <f t="shared" si="4"/>
        <v>0</v>
      </c>
      <c r="G55" s="49">
        <f t="shared" si="1"/>
        <v>0</v>
      </c>
    </row>
    <row r="56" spans="1:8" ht="15.75" thickBot="1" x14ac:dyDescent="0.3">
      <c r="A56" s="60"/>
      <c r="B56" s="57" t="s">
        <v>79</v>
      </c>
      <c r="C56" s="62"/>
      <c r="D56" s="62"/>
      <c r="E56" s="62"/>
      <c r="F56" s="68"/>
      <c r="G56" s="69"/>
    </row>
    <row r="57" spans="1:8" ht="15" x14ac:dyDescent="0.25">
      <c r="A57" s="51" t="s">
        <v>119</v>
      </c>
      <c r="B57" s="54" t="s">
        <v>120</v>
      </c>
      <c r="C57" s="85">
        <f>SUM(C58:C60)</f>
        <v>499400</v>
      </c>
      <c r="D57" s="85">
        <f>SUM(D58:D60)</f>
        <v>248000</v>
      </c>
      <c r="E57" s="85">
        <f>SUM(E58:E60)</f>
        <v>145863.83000000002</v>
      </c>
      <c r="F57" s="55">
        <f t="shared" si="4"/>
        <v>29.20781537845415</v>
      </c>
      <c r="G57" s="55">
        <f t="shared" si="1"/>
        <v>58.81606048387097</v>
      </c>
      <c r="H57" s="103"/>
    </row>
    <row r="58" spans="1:8" ht="15" x14ac:dyDescent="0.25">
      <c r="A58" s="36" t="s">
        <v>121</v>
      </c>
      <c r="B58" s="47" t="s">
        <v>122</v>
      </c>
      <c r="C58" s="85">
        <v>404000</v>
      </c>
      <c r="D58" s="85">
        <v>202000</v>
      </c>
      <c r="E58" s="85">
        <v>133739.47</v>
      </c>
      <c r="F58" s="49">
        <f t="shared" si="4"/>
        <v>33.103829207920796</v>
      </c>
      <c r="G58" s="49">
        <f t="shared" si="1"/>
        <v>66.207658415841593</v>
      </c>
      <c r="H58" s="103"/>
    </row>
    <row r="59" spans="1:8" ht="15" x14ac:dyDescent="0.25">
      <c r="A59" s="36" t="s">
        <v>128</v>
      </c>
      <c r="B59" s="47" t="s">
        <v>129</v>
      </c>
      <c r="C59" s="85">
        <v>85000</v>
      </c>
      <c r="D59" s="85">
        <v>42500</v>
      </c>
      <c r="E59" s="85">
        <v>12124.36</v>
      </c>
      <c r="F59" s="49">
        <f t="shared" si="4"/>
        <v>14.263952941176472</v>
      </c>
      <c r="G59" s="49">
        <f t="shared" si="1"/>
        <v>28.527905882352943</v>
      </c>
      <c r="H59" s="103"/>
    </row>
    <row r="60" spans="1:8" ht="15" x14ac:dyDescent="0.25">
      <c r="A60" s="36" t="s">
        <v>130</v>
      </c>
      <c r="B60" s="47" t="s">
        <v>131</v>
      </c>
      <c r="C60" s="85">
        <v>10400</v>
      </c>
      <c r="D60" s="85">
        <v>3500</v>
      </c>
      <c r="E60" s="85">
        <v>0</v>
      </c>
      <c r="F60" s="49">
        <f t="shared" si="4"/>
        <v>0</v>
      </c>
      <c r="G60" s="49">
        <f t="shared" si="1"/>
        <v>0</v>
      </c>
      <c r="H60" s="103"/>
    </row>
    <row r="61" spans="1:8" ht="15" x14ac:dyDescent="0.25">
      <c r="A61" s="39" t="s">
        <v>132</v>
      </c>
      <c r="B61" s="48" t="s">
        <v>133</v>
      </c>
      <c r="C61" s="40">
        <f>SUM(C62:C64)</f>
        <v>15000</v>
      </c>
      <c r="D61" s="40">
        <f>SUM(D62:D64)</f>
        <v>7500</v>
      </c>
      <c r="E61" s="40">
        <f>SUM(E62:E64)</f>
        <v>0</v>
      </c>
      <c r="F61" s="46">
        <f t="shared" si="4"/>
        <v>0</v>
      </c>
      <c r="G61" s="46">
        <f t="shared" si="1"/>
        <v>0</v>
      </c>
      <c r="H61" s="103"/>
    </row>
    <row r="62" spans="1:8" ht="15" x14ac:dyDescent="0.25">
      <c r="A62" s="36" t="s">
        <v>134</v>
      </c>
      <c r="B62" s="47" t="s">
        <v>135</v>
      </c>
      <c r="C62" s="84">
        <v>5000</v>
      </c>
      <c r="D62" s="84">
        <v>2500</v>
      </c>
      <c r="E62" s="84">
        <v>0</v>
      </c>
      <c r="F62" s="49">
        <f t="shared" si="4"/>
        <v>0</v>
      </c>
      <c r="G62" s="49">
        <f t="shared" si="1"/>
        <v>0</v>
      </c>
      <c r="H62" s="103"/>
    </row>
    <row r="63" spans="1:8" ht="15" x14ac:dyDescent="0.25">
      <c r="A63" s="36" t="s">
        <v>136</v>
      </c>
      <c r="B63" s="47" t="s">
        <v>137</v>
      </c>
      <c r="C63" s="84">
        <v>5000</v>
      </c>
      <c r="D63" s="84">
        <v>2500</v>
      </c>
      <c r="E63" s="84">
        <v>0</v>
      </c>
      <c r="F63" s="49">
        <f t="shared" si="4"/>
        <v>0</v>
      </c>
      <c r="G63" s="49">
        <f t="shared" si="1"/>
        <v>0</v>
      </c>
      <c r="H63" s="103"/>
    </row>
    <row r="64" spans="1:8" ht="15" x14ac:dyDescent="0.25">
      <c r="A64" s="36" t="s">
        <v>138</v>
      </c>
      <c r="B64" s="47" t="s">
        <v>139</v>
      </c>
      <c r="C64" s="84">
        <v>5000</v>
      </c>
      <c r="D64" s="84">
        <v>2500</v>
      </c>
      <c r="E64" s="84">
        <v>0</v>
      </c>
      <c r="F64" s="49">
        <f t="shared" si="4"/>
        <v>0</v>
      </c>
      <c r="G64" s="49">
        <f t="shared" si="1"/>
        <v>0</v>
      </c>
      <c r="H64" s="103"/>
    </row>
    <row r="65" spans="1:9" ht="15" x14ac:dyDescent="0.25">
      <c r="A65" s="39" t="s">
        <v>105</v>
      </c>
      <c r="B65" s="48" t="s">
        <v>106</v>
      </c>
      <c r="C65" s="40">
        <f>SUM(C66)</f>
        <v>100000</v>
      </c>
      <c r="D65" s="40">
        <f>SUM(D66)</f>
        <v>50000</v>
      </c>
      <c r="E65" s="40">
        <f>SUM(E66)</f>
        <v>0</v>
      </c>
      <c r="F65" s="46">
        <f>IF(C65=0,0,(E65/C65)*100)</f>
        <v>0</v>
      </c>
      <c r="G65" s="46">
        <f>IF(D65=0,0,(E65/D65)*100)</f>
        <v>0</v>
      </c>
      <c r="H65" s="103"/>
    </row>
    <row r="66" spans="1:9" ht="15" x14ac:dyDescent="0.25">
      <c r="A66" s="36" t="s">
        <v>107</v>
      </c>
      <c r="B66" s="47" t="s">
        <v>108</v>
      </c>
      <c r="C66" s="84">
        <v>100000</v>
      </c>
      <c r="D66" s="84">
        <v>50000</v>
      </c>
      <c r="E66" s="84">
        <v>0</v>
      </c>
      <c r="F66" s="49">
        <f>IF(C66=0,0,(E66/C66)*100)</f>
        <v>0</v>
      </c>
      <c r="G66" s="49">
        <f>IF(D66=0,0,(E66/D66)*100)</f>
        <v>0</v>
      </c>
      <c r="H66" s="103"/>
    </row>
    <row r="67" spans="1:9" s="95" customFormat="1" ht="15" x14ac:dyDescent="0.25">
      <c r="A67" s="93" t="s">
        <v>109</v>
      </c>
      <c r="B67" s="91" t="s">
        <v>110</v>
      </c>
      <c r="C67" s="94">
        <f>SUM(C68)</f>
        <v>510232</v>
      </c>
      <c r="D67" s="94">
        <f>SUM(D68)</f>
        <v>269000</v>
      </c>
      <c r="E67" s="94">
        <f>SUM(E68)</f>
        <v>0</v>
      </c>
      <c r="F67" s="46">
        <f t="shared" ref="F67:F68" si="6">IF(C67=0,0,(E67/C67)*100)</f>
        <v>0</v>
      </c>
      <c r="G67" s="46">
        <f t="shared" ref="G67:G68" si="7">IF(D67=0,0,(E67/D67)*100)</f>
        <v>0</v>
      </c>
      <c r="H67" s="103"/>
    </row>
    <row r="68" spans="1:9" s="95" customFormat="1" ht="44.25" customHeight="1" x14ac:dyDescent="0.25">
      <c r="A68" s="92" t="s">
        <v>173</v>
      </c>
      <c r="B68" s="83" t="s">
        <v>172</v>
      </c>
      <c r="C68" s="85">
        <v>510232</v>
      </c>
      <c r="D68" s="85">
        <v>269000</v>
      </c>
      <c r="E68" s="85">
        <v>0</v>
      </c>
      <c r="F68" s="49">
        <f t="shared" si="6"/>
        <v>0</v>
      </c>
      <c r="G68" s="49">
        <f t="shared" si="7"/>
        <v>0</v>
      </c>
    </row>
    <row r="69" spans="1:9" ht="15" x14ac:dyDescent="0.25">
      <c r="A69" s="39" t="s">
        <v>113</v>
      </c>
      <c r="B69" s="48" t="s">
        <v>114</v>
      </c>
      <c r="C69" s="40">
        <f>SUM(C70)</f>
        <v>100000</v>
      </c>
      <c r="D69" s="40">
        <f>SUM(D70)</f>
        <v>50000</v>
      </c>
      <c r="E69" s="40">
        <f>SUM(E70)</f>
        <v>2440</v>
      </c>
      <c r="F69" s="46">
        <f>IF(C69=0,0,(E69/C69)*100)</f>
        <v>2.44</v>
      </c>
      <c r="G69" s="46">
        <f>IF(D69=0,0,(E69/D69)*100)</f>
        <v>4.88</v>
      </c>
    </row>
    <row r="70" spans="1:9" ht="15" x14ac:dyDescent="0.25">
      <c r="A70" s="36" t="s">
        <v>115</v>
      </c>
      <c r="B70" s="47" t="s">
        <v>116</v>
      </c>
      <c r="C70" s="84">
        <v>100000</v>
      </c>
      <c r="D70" s="84">
        <v>50000</v>
      </c>
      <c r="E70" s="84">
        <v>2440</v>
      </c>
      <c r="F70" s="49">
        <f>IF(C70=0,0,(E70/C70)*100)</f>
        <v>2.44</v>
      </c>
      <c r="G70" s="49">
        <f>IF(D70=0,0,(E70/D70)*100)</f>
        <v>4.88</v>
      </c>
    </row>
    <row r="71" spans="1:9" ht="30.75" customHeight="1" x14ac:dyDescent="0.25">
      <c r="A71" s="121" t="s">
        <v>160</v>
      </c>
      <c r="B71" s="122"/>
      <c r="C71" s="67">
        <f>SUM(C57+C61+C65+C67+C69)</f>
        <v>1224632</v>
      </c>
      <c r="D71" s="67">
        <f>SUM(D57+D61+D65+D67+D69)</f>
        <v>624500</v>
      </c>
      <c r="E71" s="67">
        <f>SUM(E57+E61+E65+E67+E69)</f>
        <v>148303.83000000002</v>
      </c>
      <c r="F71" s="67">
        <f t="shared" si="4"/>
        <v>12.110073066847839</v>
      </c>
      <c r="G71" s="67">
        <f t="shared" si="1"/>
        <v>23.74761088871097</v>
      </c>
      <c r="I71" s="89"/>
    </row>
    <row r="72" spans="1:9" ht="25.5" x14ac:dyDescent="0.2">
      <c r="A72" s="50"/>
      <c r="B72" s="70" t="s">
        <v>161</v>
      </c>
      <c r="C72" s="50"/>
      <c r="D72" s="50"/>
      <c r="E72" s="50"/>
      <c r="F72" s="50"/>
      <c r="G72" s="50"/>
    </row>
    <row r="73" spans="1:9" ht="15" x14ac:dyDescent="0.25">
      <c r="A73" s="54">
        <v>200000</v>
      </c>
      <c r="B73" s="96" t="s">
        <v>153</v>
      </c>
      <c r="C73" s="53">
        <f>C74</f>
        <v>520632</v>
      </c>
      <c r="D73" s="53">
        <f t="shared" ref="D73" si="8">D74</f>
        <v>0</v>
      </c>
      <c r="E73" s="53">
        <v>0</v>
      </c>
      <c r="F73" s="97">
        <f t="shared" ref="F73:F80" si="9">IF(C73=0,0,(E73/C73)*100)</f>
        <v>0</v>
      </c>
      <c r="G73" s="97">
        <f t="shared" ref="G73:G80" si="10">IF(D73=0,0,(E73/D73)*100)</f>
        <v>0</v>
      </c>
    </row>
    <row r="74" spans="1:9" ht="26.25" x14ac:dyDescent="0.25">
      <c r="A74" s="48">
        <v>208000</v>
      </c>
      <c r="B74" s="41" t="s">
        <v>154</v>
      </c>
      <c r="C74" s="40">
        <f>C75+C76</f>
        <v>520632</v>
      </c>
      <c r="D74" s="40">
        <f>D75+D76</f>
        <v>0</v>
      </c>
      <c r="E74" s="40">
        <v>0</v>
      </c>
      <c r="F74" s="49">
        <f t="shared" si="9"/>
        <v>0</v>
      </c>
      <c r="G74" s="49">
        <f t="shared" si="10"/>
        <v>0</v>
      </c>
    </row>
    <row r="75" spans="1:9" ht="15" x14ac:dyDescent="0.25">
      <c r="A75" s="47">
        <v>208100</v>
      </c>
      <c r="B75" s="38" t="s">
        <v>155</v>
      </c>
      <c r="C75" s="37">
        <v>0</v>
      </c>
      <c r="D75" s="47">
        <v>0</v>
      </c>
      <c r="E75" s="37">
        <v>0</v>
      </c>
      <c r="F75" s="49">
        <f t="shared" si="9"/>
        <v>0</v>
      </c>
      <c r="G75" s="49">
        <f t="shared" si="10"/>
        <v>0</v>
      </c>
    </row>
    <row r="76" spans="1:9" ht="39" x14ac:dyDescent="0.25">
      <c r="A76" s="47">
        <v>208400</v>
      </c>
      <c r="B76" s="38" t="s">
        <v>156</v>
      </c>
      <c r="C76" s="37">
        <v>520632</v>
      </c>
      <c r="D76" s="37">
        <v>0</v>
      </c>
      <c r="E76" s="37">
        <v>0</v>
      </c>
      <c r="F76" s="49">
        <f t="shared" si="9"/>
        <v>0</v>
      </c>
      <c r="G76" s="49">
        <f t="shared" si="10"/>
        <v>0</v>
      </c>
    </row>
    <row r="77" spans="1:9" ht="15" x14ac:dyDescent="0.25">
      <c r="A77" s="48">
        <v>600000</v>
      </c>
      <c r="B77" s="41" t="s">
        <v>157</v>
      </c>
      <c r="C77" s="40">
        <f>C78</f>
        <v>520632</v>
      </c>
      <c r="D77" s="40">
        <f t="shared" ref="D77" si="11">D78</f>
        <v>0</v>
      </c>
      <c r="E77" s="40">
        <v>0</v>
      </c>
      <c r="F77" s="49">
        <f t="shared" si="9"/>
        <v>0</v>
      </c>
      <c r="G77" s="49">
        <f t="shared" si="10"/>
        <v>0</v>
      </c>
    </row>
    <row r="78" spans="1:9" ht="15" x14ac:dyDescent="0.25">
      <c r="A78" s="48">
        <v>602000</v>
      </c>
      <c r="B78" s="41" t="s">
        <v>158</v>
      </c>
      <c r="C78" s="40">
        <f>SUM(C79:C80)</f>
        <v>520632</v>
      </c>
      <c r="D78" s="40">
        <f t="shared" ref="D78" si="12">D79+D80</f>
        <v>0</v>
      </c>
      <c r="E78" s="40">
        <v>0</v>
      </c>
      <c r="F78" s="49">
        <f t="shared" si="9"/>
        <v>0</v>
      </c>
      <c r="G78" s="49">
        <f t="shared" si="10"/>
        <v>0</v>
      </c>
    </row>
    <row r="79" spans="1:9" ht="15" x14ac:dyDescent="0.25">
      <c r="A79" s="47">
        <v>602100</v>
      </c>
      <c r="B79" s="38" t="s">
        <v>159</v>
      </c>
      <c r="C79" s="37">
        <v>0</v>
      </c>
      <c r="D79" s="47">
        <v>0</v>
      </c>
      <c r="E79" s="37">
        <v>0</v>
      </c>
      <c r="F79" s="49">
        <f t="shared" si="9"/>
        <v>0</v>
      </c>
      <c r="G79" s="49">
        <f t="shared" si="10"/>
        <v>0</v>
      </c>
    </row>
    <row r="80" spans="1:9" ht="39" x14ac:dyDescent="0.25">
      <c r="A80" s="47">
        <v>602400</v>
      </c>
      <c r="B80" s="38" t="s">
        <v>156</v>
      </c>
      <c r="C80" s="37">
        <v>520632</v>
      </c>
      <c r="D80" s="37">
        <v>0</v>
      </c>
      <c r="E80" s="37">
        <v>0</v>
      </c>
      <c r="F80" s="104">
        <f t="shared" si="9"/>
        <v>0</v>
      </c>
      <c r="G80" s="104">
        <f t="shared" si="10"/>
        <v>0</v>
      </c>
    </row>
    <row r="81" spans="1:7" x14ac:dyDescent="0.2">
      <c r="C81" s="72"/>
      <c r="D81" s="72"/>
      <c r="E81" s="72"/>
    </row>
    <row r="86" spans="1:7" x14ac:dyDescent="0.2">
      <c r="A86" s="71"/>
      <c r="B86" s="71"/>
      <c r="C86" s="71"/>
      <c r="D86" s="71"/>
      <c r="E86" s="71"/>
      <c r="F86" s="71"/>
      <c r="G86" s="71"/>
    </row>
    <row r="87" spans="1:7" x14ac:dyDescent="0.2">
      <c r="A87" s="71"/>
      <c r="B87" s="71"/>
      <c r="C87" s="71"/>
      <c r="D87" s="71"/>
      <c r="E87" s="71"/>
      <c r="F87" s="71"/>
      <c r="G87" s="71"/>
    </row>
    <row r="88" spans="1:7" x14ac:dyDescent="0.2">
      <c r="A88" s="71"/>
      <c r="B88" s="71"/>
      <c r="C88" s="71"/>
      <c r="D88" s="71"/>
      <c r="E88" s="71"/>
      <c r="F88" s="71"/>
      <c r="G88" s="71"/>
    </row>
    <row r="89" spans="1:7" x14ac:dyDescent="0.2">
      <c r="A89" s="71"/>
      <c r="B89" s="71"/>
      <c r="C89" s="71"/>
      <c r="D89" s="71"/>
      <c r="E89" s="71"/>
      <c r="F89" s="71"/>
      <c r="G89" s="71"/>
    </row>
    <row r="90" spans="1:7" x14ac:dyDescent="0.2">
      <c r="A90" s="71"/>
      <c r="B90" s="71"/>
      <c r="C90" s="71"/>
      <c r="D90" s="71"/>
      <c r="E90" s="71"/>
      <c r="F90" s="71"/>
      <c r="G90" s="71"/>
    </row>
    <row r="91" spans="1:7" x14ac:dyDescent="0.2">
      <c r="A91" s="71"/>
      <c r="B91" s="71"/>
      <c r="C91" s="71"/>
      <c r="D91" s="71"/>
      <c r="E91" s="71"/>
      <c r="F91" s="71"/>
      <c r="G91" s="71"/>
    </row>
    <row r="92" spans="1:7" x14ac:dyDescent="0.2">
      <c r="A92" s="71"/>
      <c r="B92" s="71"/>
      <c r="C92" s="71"/>
      <c r="D92" s="71"/>
      <c r="E92" s="71"/>
      <c r="F92" s="71"/>
      <c r="G92" s="71"/>
    </row>
    <row r="93" spans="1:7" x14ac:dyDescent="0.2">
      <c r="A93" s="71"/>
      <c r="B93" s="71"/>
      <c r="C93" s="71"/>
      <c r="D93" s="71"/>
      <c r="E93" s="71"/>
      <c r="F93" s="71"/>
      <c r="G93" s="71"/>
    </row>
    <row r="94" spans="1:7" x14ac:dyDescent="0.2">
      <c r="A94" s="71"/>
      <c r="B94" s="71"/>
      <c r="C94" s="71"/>
      <c r="D94" s="71"/>
      <c r="E94" s="71"/>
      <c r="F94" s="71"/>
      <c r="G94" s="71"/>
    </row>
    <row r="95" spans="1:7" x14ac:dyDescent="0.2">
      <c r="A95" s="71"/>
      <c r="B95" s="71"/>
      <c r="C95" s="71"/>
      <c r="D95" s="71"/>
      <c r="E95" s="71"/>
      <c r="F95" s="71"/>
      <c r="G95" s="71"/>
    </row>
    <row r="96" spans="1:7" x14ac:dyDescent="0.2">
      <c r="A96" s="71"/>
      <c r="B96" s="71"/>
      <c r="C96" s="71"/>
      <c r="D96" s="71"/>
      <c r="E96" s="71"/>
      <c r="F96" s="71"/>
      <c r="G96" s="71"/>
    </row>
    <row r="97" spans="1:7" x14ac:dyDescent="0.2">
      <c r="A97" s="71"/>
      <c r="B97" s="71"/>
      <c r="C97" s="71"/>
      <c r="D97" s="71"/>
      <c r="E97" s="71"/>
      <c r="F97" s="71"/>
      <c r="G97" s="71"/>
    </row>
    <row r="98" spans="1:7" x14ac:dyDescent="0.2">
      <c r="A98" s="71"/>
      <c r="B98" s="71"/>
      <c r="C98" s="71"/>
      <c r="D98" s="71"/>
      <c r="E98" s="71"/>
      <c r="F98" s="71"/>
      <c r="G98" s="71"/>
    </row>
    <row r="99" spans="1:7" x14ac:dyDescent="0.2">
      <c r="A99" s="71"/>
      <c r="B99" s="71"/>
      <c r="C99" s="71"/>
      <c r="D99" s="71"/>
      <c r="E99" s="71"/>
      <c r="F99" s="71"/>
      <c r="G99" s="71"/>
    </row>
    <row r="100" spans="1:7" x14ac:dyDescent="0.2">
      <c r="A100" s="71"/>
      <c r="B100" s="71"/>
      <c r="C100" s="71"/>
      <c r="D100" s="71"/>
      <c r="E100" s="71"/>
      <c r="F100" s="71"/>
      <c r="G100" s="71"/>
    </row>
    <row r="101" spans="1:7" x14ac:dyDescent="0.2">
      <c r="A101" s="71"/>
      <c r="B101" s="71"/>
      <c r="C101" s="71"/>
      <c r="D101" s="71"/>
      <c r="E101" s="71"/>
      <c r="F101" s="71"/>
      <c r="G101" s="71"/>
    </row>
    <row r="102" spans="1:7" x14ac:dyDescent="0.2">
      <c r="A102" s="71"/>
      <c r="B102" s="71"/>
      <c r="C102" s="71"/>
      <c r="D102" s="71"/>
      <c r="E102" s="71"/>
      <c r="F102" s="71"/>
      <c r="G102" s="71"/>
    </row>
    <row r="103" spans="1:7" x14ac:dyDescent="0.2">
      <c r="A103" s="71"/>
      <c r="B103" s="71"/>
      <c r="C103" s="71"/>
      <c r="D103" s="71"/>
      <c r="E103" s="71"/>
      <c r="F103" s="71"/>
      <c r="G103" s="71"/>
    </row>
    <row r="104" spans="1:7" x14ac:dyDescent="0.2">
      <c r="A104" s="71"/>
      <c r="B104" s="71"/>
      <c r="C104" s="71"/>
      <c r="D104" s="71"/>
      <c r="E104" s="71"/>
      <c r="F104" s="71"/>
      <c r="G104" s="71"/>
    </row>
    <row r="105" spans="1:7" x14ac:dyDescent="0.2">
      <c r="A105" s="71"/>
      <c r="B105" s="71"/>
      <c r="C105" s="71"/>
      <c r="D105" s="71"/>
      <c r="E105" s="71"/>
      <c r="F105" s="71"/>
      <c r="G105" s="71"/>
    </row>
    <row r="106" spans="1:7" x14ac:dyDescent="0.2">
      <c r="A106" s="71"/>
      <c r="B106" s="71"/>
      <c r="C106" s="71"/>
      <c r="D106" s="71"/>
      <c r="E106" s="71"/>
      <c r="F106" s="71"/>
      <c r="G106" s="71"/>
    </row>
    <row r="107" spans="1:7" x14ac:dyDescent="0.2">
      <c r="A107" s="71"/>
      <c r="B107" s="71"/>
      <c r="C107" s="71"/>
      <c r="D107" s="71"/>
      <c r="E107" s="71"/>
      <c r="F107" s="71"/>
      <c r="G107" s="71"/>
    </row>
    <row r="108" spans="1:7" x14ac:dyDescent="0.2">
      <c r="A108" s="71"/>
      <c r="B108" s="71"/>
      <c r="C108" s="71"/>
      <c r="D108" s="71"/>
      <c r="E108" s="71"/>
      <c r="F108" s="71"/>
      <c r="G108" s="71"/>
    </row>
    <row r="109" spans="1:7" x14ac:dyDescent="0.2">
      <c r="A109" s="71"/>
      <c r="B109" s="71"/>
      <c r="C109" s="71"/>
      <c r="D109" s="71"/>
      <c r="E109" s="71"/>
      <c r="F109" s="71"/>
      <c r="G109" s="71"/>
    </row>
    <row r="110" spans="1:7" x14ac:dyDescent="0.2">
      <c r="A110" s="71"/>
      <c r="B110" s="71"/>
      <c r="C110" s="71"/>
      <c r="D110" s="71"/>
      <c r="E110" s="71"/>
      <c r="F110" s="71"/>
      <c r="G110" s="71"/>
    </row>
    <row r="111" spans="1:7" x14ac:dyDescent="0.2">
      <c r="A111" s="71"/>
      <c r="B111" s="71"/>
      <c r="C111" s="71"/>
      <c r="D111" s="71"/>
      <c r="E111" s="71"/>
      <c r="F111" s="71"/>
      <c r="G111" s="71"/>
    </row>
    <row r="112" spans="1:7" x14ac:dyDescent="0.2">
      <c r="A112" s="71"/>
      <c r="B112" s="71"/>
      <c r="C112" s="71"/>
      <c r="D112" s="71"/>
      <c r="E112" s="71"/>
      <c r="F112" s="71"/>
      <c r="G112" s="71"/>
    </row>
    <row r="113" spans="1:7" x14ac:dyDescent="0.2">
      <c r="A113" s="71"/>
      <c r="B113" s="71"/>
      <c r="C113" s="71"/>
      <c r="D113" s="71"/>
      <c r="E113" s="71"/>
      <c r="F113" s="71"/>
      <c r="G113" s="71"/>
    </row>
    <row r="114" spans="1:7" x14ac:dyDescent="0.2">
      <c r="A114" s="71"/>
      <c r="B114" s="71"/>
      <c r="C114" s="71"/>
      <c r="D114" s="71"/>
      <c r="E114" s="71"/>
      <c r="F114" s="71"/>
      <c r="G114" s="71"/>
    </row>
    <row r="115" spans="1:7" x14ac:dyDescent="0.2">
      <c r="A115" s="71"/>
      <c r="B115" s="71"/>
      <c r="C115" s="71"/>
      <c r="D115" s="71"/>
      <c r="E115" s="71"/>
      <c r="F115" s="71"/>
      <c r="G115" s="71"/>
    </row>
    <row r="116" spans="1:7" x14ac:dyDescent="0.2">
      <c r="A116" s="71"/>
      <c r="B116" s="71"/>
      <c r="C116" s="71"/>
      <c r="D116" s="71"/>
      <c r="E116" s="71"/>
      <c r="F116" s="71"/>
      <c r="G116" s="71"/>
    </row>
    <row r="117" spans="1:7" x14ac:dyDescent="0.2">
      <c r="A117" s="71"/>
      <c r="B117" s="71"/>
      <c r="C117" s="71"/>
      <c r="D117" s="71"/>
      <c r="E117" s="71"/>
      <c r="F117" s="71"/>
      <c r="G117" s="71"/>
    </row>
    <row r="118" spans="1:7" x14ac:dyDescent="0.2">
      <c r="A118" s="71"/>
      <c r="B118" s="71"/>
      <c r="C118" s="71"/>
      <c r="D118" s="71"/>
      <c r="E118" s="71"/>
      <c r="F118" s="71"/>
      <c r="G118" s="71"/>
    </row>
    <row r="119" spans="1:7" x14ac:dyDescent="0.2">
      <c r="A119" s="71"/>
      <c r="B119" s="71"/>
      <c r="C119" s="71"/>
      <c r="D119" s="71"/>
      <c r="E119" s="71"/>
      <c r="F119" s="71"/>
      <c r="G119" s="71"/>
    </row>
    <row r="120" spans="1:7" x14ac:dyDescent="0.2">
      <c r="A120" s="71"/>
      <c r="B120" s="71"/>
      <c r="C120" s="71"/>
      <c r="D120" s="71"/>
      <c r="E120" s="71"/>
      <c r="F120" s="71"/>
      <c r="G120" s="71"/>
    </row>
    <row r="121" spans="1:7" x14ac:dyDescent="0.2">
      <c r="A121" s="71"/>
      <c r="B121" s="71"/>
      <c r="C121" s="71"/>
      <c r="D121" s="71"/>
      <c r="E121" s="71"/>
      <c r="F121" s="71"/>
      <c r="G121" s="71"/>
    </row>
    <row r="122" spans="1:7" x14ac:dyDescent="0.2">
      <c r="A122" s="71"/>
      <c r="B122" s="71"/>
      <c r="C122" s="71"/>
      <c r="D122" s="71"/>
      <c r="E122" s="71"/>
      <c r="F122" s="71"/>
      <c r="G122" s="71"/>
    </row>
    <row r="123" spans="1:7" x14ac:dyDescent="0.2">
      <c r="A123" s="71"/>
      <c r="B123" s="71"/>
      <c r="C123" s="71"/>
      <c r="D123" s="71"/>
      <c r="E123" s="71"/>
      <c r="F123" s="71"/>
      <c r="G123" s="71"/>
    </row>
    <row r="124" spans="1:7" x14ac:dyDescent="0.2">
      <c r="A124" s="71"/>
      <c r="B124" s="71"/>
      <c r="C124" s="71"/>
      <c r="D124" s="71"/>
      <c r="E124" s="71"/>
      <c r="F124" s="71"/>
      <c r="G124" s="71"/>
    </row>
    <row r="125" spans="1:7" x14ac:dyDescent="0.2">
      <c r="A125" s="71"/>
      <c r="B125" s="71"/>
      <c r="C125" s="71"/>
      <c r="D125" s="71"/>
      <c r="E125" s="71"/>
      <c r="F125" s="71"/>
      <c r="G125" s="71"/>
    </row>
    <row r="126" spans="1:7" x14ac:dyDescent="0.2">
      <c r="A126" s="71"/>
      <c r="B126" s="71"/>
      <c r="C126" s="71"/>
      <c r="D126" s="71"/>
      <c r="E126" s="71"/>
      <c r="F126" s="71"/>
      <c r="G126" s="71"/>
    </row>
    <row r="127" spans="1:7" x14ac:dyDescent="0.2">
      <c r="A127" s="71"/>
      <c r="B127" s="71"/>
      <c r="C127" s="71"/>
      <c r="D127" s="71"/>
      <c r="E127" s="71"/>
      <c r="F127" s="71"/>
      <c r="G127" s="71"/>
    </row>
    <row r="128" spans="1:7" x14ac:dyDescent="0.2">
      <c r="A128" s="71"/>
      <c r="B128" s="71"/>
      <c r="C128" s="71"/>
      <c r="D128" s="71"/>
      <c r="E128" s="71"/>
      <c r="F128" s="71"/>
      <c r="G128" s="71"/>
    </row>
    <row r="129" spans="1:7" x14ac:dyDescent="0.2">
      <c r="A129" s="71"/>
      <c r="B129" s="71"/>
      <c r="C129" s="71"/>
      <c r="D129" s="71"/>
      <c r="E129" s="71"/>
      <c r="F129" s="71"/>
      <c r="G129" s="71"/>
    </row>
    <row r="130" spans="1:7" x14ac:dyDescent="0.2">
      <c r="A130" s="71"/>
      <c r="B130" s="71"/>
      <c r="C130" s="71"/>
      <c r="D130" s="71"/>
      <c r="E130" s="71"/>
      <c r="F130" s="71"/>
      <c r="G130" s="71"/>
    </row>
    <row r="131" spans="1:7" x14ac:dyDescent="0.2">
      <c r="A131" s="71"/>
      <c r="B131" s="71"/>
      <c r="C131" s="71"/>
      <c r="D131" s="71"/>
      <c r="E131" s="71"/>
      <c r="F131" s="71"/>
      <c r="G131" s="71"/>
    </row>
    <row r="132" spans="1:7" x14ac:dyDescent="0.2">
      <c r="A132" s="71"/>
      <c r="B132" s="71"/>
      <c r="C132" s="71"/>
      <c r="D132" s="71"/>
      <c r="E132" s="71"/>
      <c r="F132" s="71"/>
      <c r="G132" s="71"/>
    </row>
    <row r="133" spans="1:7" x14ac:dyDescent="0.2">
      <c r="A133" s="71"/>
      <c r="B133" s="71"/>
      <c r="C133" s="71"/>
      <c r="D133" s="71"/>
      <c r="E133" s="71"/>
      <c r="F133" s="71"/>
      <c r="G133" s="71"/>
    </row>
    <row r="134" spans="1:7" x14ac:dyDescent="0.2">
      <c r="A134" s="71"/>
      <c r="B134" s="71"/>
      <c r="C134" s="71"/>
      <c r="D134" s="71"/>
      <c r="E134" s="71"/>
      <c r="F134" s="71"/>
      <c r="G134" s="71"/>
    </row>
    <row r="135" spans="1:7" x14ac:dyDescent="0.2">
      <c r="A135" s="71"/>
      <c r="B135" s="71"/>
      <c r="C135" s="71"/>
      <c r="D135" s="71"/>
      <c r="E135" s="71"/>
      <c r="F135" s="71"/>
      <c r="G135" s="71"/>
    </row>
    <row r="136" spans="1:7" x14ac:dyDescent="0.2">
      <c r="A136" s="71"/>
      <c r="B136" s="71"/>
      <c r="C136" s="71"/>
      <c r="D136" s="71"/>
      <c r="E136" s="71"/>
      <c r="F136" s="71"/>
      <c r="G136" s="71"/>
    </row>
    <row r="137" spans="1:7" x14ac:dyDescent="0.2">
      <c r="A137" s="71"/>
      <c r="B137" s="71"/>
      <c r="C137" s="71"/>
      <c r="D137" s="71"/>
      <c r="E137" s="71"/>
      <c r="F137" s="71"/>
      <c r="G137" s="71"/>
    </row>
    <row r="138" spans="1:7" x14ac:dyDescent="0.2">
      <c r="A138" s="71"/>
      <c r="B138" s="71"/>
      <c r="C138" s="71"/>
      <c r="D138" s="71"/>
      <c r="E138" s="71"/>
      <c r="F138" s="71"/>
      <c r="G138" s="71"/>
    </row>
    <row r="139" spans="1:7" x14ac:dyDescent="0.2">
      <c r="A139" s="71"/>
      <c r="B139" s="71"/>
      <c r="C139" s="71"/>
      <c r="D139" s="71"/>
      <c r="E139" s="71"/>
      <c r="F139" s="71"/>
      <c r="G139" s="71"/>
    </row>
    <row r="140" spans="1:7" x14ac:dyDescent="0.2">
      <c r="A140" s="71"/>
      <c r="B140" s="71"/>
      <c r="C140" s="71"/>
      <c r="D140" s="71"/>
      <c r="E140" s="71"/>
      <c r="F140" s="71"/>
      <c r="G140" s="71"/>
    </row>
    <row r="141" spans="1:7" x14ac:dyDescent="0.2">
      <c r="A141" s="71"/>
      <c r="B141" s="71"/>
      <c r="C141" s="71"/>
      <c r="D141" s="71"/>
      <c r="E141" s="71"/>
      <c r="F141" s="71"/>
      <c r="G141" s="71"/>
    </row>
  </sheetData>
  <mergeCells count="11">
    <mergeCell ref="A71:B71"/>
    <mergeCell ref="F9:G9"/>
    <mergeCell ref="A5:G5"/>
    <mergeCell ref="A6:G6"/>
    <mergeCell ref="D1:G1"/>
    <mergeCell ref="D2:G2"/>
    <mergeCell ref="A9:A10"/>
    <mergeCell ref="B9:B10"/>
    <mergeCell ref="C9:C10"/>
    <mergeCell ref="D9:D10"/>
    <mergeCell ref="E9:E10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Доходи 1 півріччя</vt:lpstr>
      <vt:lpstr>Видатки 1 кв.</vt:lpstr>
      <vt:lpstr>'Доходи 1 півріччя'!Заголовки_для_друку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2021-07-19T08:54:15Z</cp:lastPrinted>
  <dcterms:created xsi:type="dcterms:W3CDTF">2021-05-14T09:52:51Z</dcterms:created>
  <dcterms:modified xsi:type="dcterms:W3CDTF">2021-07-19T11:11:21Z</dcterms:modified>
</cp:coreProperties>
</file>